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Temp" sheetId="1" r:id="rId1"/>
    <sheet name="Feb05B" sheetId="2" r:id="rId2"/>
    <sheet name="Feb05" sheetId="3" r:id="rId3"/>
    <sheet name="Apr05" sheetId="4" r:id="rId4"/>
    <sheet name="Kawasan 1" sheetId="5" r:id="rId5"/>
    <sheet name="Penggal 1 Avg" sheetId="6" r:id="rId6"/>
  </sheets>
  <externalReferences>
    <externalReference r:id="rId9"/>
  </externalReferences>
  <definedNames>
    <definedName name="_xlnm.Print_Area" localSheetId="2">'Feb05'!$A$1:$AE$60</definedName>
    <definedName name="_xlnm.Print_Area" localSheetId="5">'Penggal 1 Avg'!$A$1:$AQ$60</definedName>
  </definedNames>
  <calcPr fullCalcOnLoad="1"/>
</workbook>
</file>

<file path=xl/sharedStrings.xml><?xml version="1.0" encoding="utf-8"?>
<sst xmlns="http://schemas.openxmlformats.org/spreadsheetml/2006/main" count="1479" uniqueCount="169">
  <si>
    <t>SJK BERATOK</t>
  </si>
  <si>
    <t>华语</t>
  </si>
  <si>
    <t>国语</t>
  </si>
  <si>
    <t>英语</t>
  </si>
  <si>
    <t>数学试卷</t>
  </si>
  <si>
    <t>M3</t>
  </si>
  <si>
    <t>Morel</t>
  </si>
  <si>
    <t>SAINS</t>
  </si>
  <si>
    <t>K.Tempatan</t>
  </si>
  <si>
    <t>总分</t>
  </si>
  <si>
    <t>成绩</t>
  </si>
  <si>
    <t>不及格</t>
  </si>
  <si>
    <t>名次</t>
  </si>
  <si>
    <t>Bil</t>
  </si>
  <si>
    <t>学生姓名</t>
  </si>
  <si>
    <t>会话</t>
  </si>
  <si>
    <t>理解</t>
  </si>
  <si>
    <t>Gred</t>
  </si>
  <si>
    <t>作文</t>
  </si>
  <si>
    <t>书写</t>
  </si>
  <si>
    <t>一</t>
  </si>
  <si>
    <t>二</t>
  </si>
  <si>
    <t>道德</t>
  </si>
  <si>
    <t>科学</t>
  </si>
  <si>
    <t>地究</t>
  </si>
  <si>
    <t>等第</t>
  </si>
  <si>
    <t xml:space="preserve"> 阿 曼 达</t>
  </si>
  <si>
    <t>B</t>
  </si>
  <si>
    <t>A</t>
  </si>
  <si>
    <t xml:space="preserve"> 黄 若 倩</t>
  </si>
  <si>
    <t xml:space="preserve"> 蔡 常 春</t>
  </si>
  <si>
    <t>D</t>
  </si>
  <si>
    <t>C</t>
  </si>
  <si>
    <t xml:space="preserve"> 郑 巧 慧</t>
  </si>
  <si>
    <t xml:space="preserve"> 郑 振 安</t>
  </si>
  <si>
    <t xml:space="preserve"> 周 杰 伟</t>
  </si>
  <si>
    <t xml:space="preserve"> 张 丽 诗</t>
  </si>
  <si>
    <t xml:space="preserve"> 庄 晓 莹</t>
  </si>
  <si>
    <t xml:space="preserve"> 朱 俊 星</t>
  </si>
  <si>
    <t xml:space="preserve"> 钟 文 发</t>
  </si>
  <si>
    <t xml:space="preserve"> 钟 昌 运</t>
  </si>
  <si>
    <t>E</t>
  </si>
  <si>
    <t xml:space="preserve"> 钟 佳 芸</t>
  </si>
  <si>
    <t xml:space="preserve"> 钟 威 杰</t>
  </si>
  <si>
    <t xml:space="preserve"> 房 文 浩</t>
  </si>
  <si>
    <t xml:space="preserve"> 赖 招 健</t>
  </si>
  <si>
    <t xml:space="preserve"> 捷 奇</t>
  </si>
  <si>
    <t xml:space="preserve"> 杨 政 求</t>
  </si>
  <si>
    <t xml:space="preserve"> 官 有 辉</t>
  </si>
  <si>
    <t xml:space="preserve"> 赖 爱 珠</t>
  </si>
  <si>
    <t xml:space="preserve"> 赖 丽 丽</t>
  </si>
  <si>
    <t xml:space="preserve"> 赖 晓 佩</t>
  </si>
  <si>
    <t xml:space="preserve"> 赖 伟 伦</t>
  </si>
  <si>
    <t xml:space="preserve"> 李 家 欢</t>
  </si>
  <si>
    <t xml:space="preserve"> 刘 佩 玲</t>
  </si>
  <si>
    <t xml:space="preserve"> 刘 佑 豪</t>
  </si>
  <si>
    <t xml:space="preserve"> 刘 康 维</t>
  </si>
  <si>
    <t xml:space="preserve"> 黄 杰 豪</t>
  </si>
  <si>
    <t xml:space="preserve"> 彭 德 展</t>
  </si>
  <si>
    <t xml:space="preserve"> 贝 丽 虹</t>
  </si>
  <si>
    <t xml:space="preserve"> 叶 欣 薇</t>
  </si>
  <si>
    <t xml:space="preserve"> 林 智 成</t>
  </si>
  <si>
    <t xml:space="preserve"> 施 德 理</t>
  </si>
  <si>
    <t xml:space="preserve"> 邓 小 红</t>
  </si>
  <si>
    <t xml:space="preserve"> 田 惠 惠</t>
  </si>
  <si>
    <t xml:space="preserve"> 田 惠 玉</t>
  </si>
  <si>
    <t xml:space="preserve"> 田 宇 镇</t>
  </si>
  <si>
    <t xml:space="preserve"> 田 明 倩</t>
  </si>
  <si>
    <t xml:space="preserve">科目 </t>
  </si>
  <si>
    <t>%</t>
  </si>
  <si>
    <t>A+B+C</t>
  </si>
  <si>
    <t>D+E</t>
  </si>
  <si>
    <t>LULUS PENUH</t>
  </si>
  <si>
    <t>华语理解</t>
  </si>
  <si>
    <t>华语作文</t>
  </si>
  <si>
    <t>PERATUSAN</t>
  </si>
  <si>
    <t>国语理解</t>
  </si>
  <si>
    <t>国语作文</t>
  </si>
  <si>
    <t>数学</t>
  </si>
  <si>
    <t>KEPUTUSAN UJIAN BULANAN           TAHUN 2005</t>
  </si>
  <si>
    <t>Amendaer Elcy</t>
  </si>
  <si>
    <t>Bong Luo Chian</t>
  </si>
  <si>
    <t>Chai Chang Choon</t>
  </si>
  <si>
    <t>Chang Chiaw Fui</t>
  </si>
  <si>
    <t>Chang Zhen Onn</t>
  </si>
  <si>
    <t>Chiew Chiet Wei</t>
  </si>
  <si>
    <t>Chong Lee Ann</t>
  </si>
  <si>
    <t xml:space="preserve"> 张 理 涵</t>
  </si>
  <si>
    <t>Chong Lee Shie</t>
  </si>
  <si>
    <t>Chong Siaw Ying</t>
  </si>
  <si>
    <t>Choo Chun Sen</t>
  </si>
  <si>
    <t>Chung Boon Fatt</t>
  </si>
  <si>
    <t>Chung Chueng Joun</t>
  </si>
  <si>
    <t>Chung Kha Joong</t>
  </si>
  <si>
    <t>Chung Wui Chiat</t>
  </si>
  <si>
    <t>Fong Boon How</t>
  </si>
  <si>
    <t>Frederick Lai Chau Kien</t>
  </si>
  <si>
    <t>Jacky Jorden</t>
  </si>
  <si>
    <t>Jong Chin Kiew</t>
  </si>
  <si>
    <t>Kuan Yuu Hui</t>
  </si>
  <si>
    <t>Lai Ai Choo</t>
  </si>
  <si>
    <t>Lai Li Li</t>
  </si>
  <si>
    <t>Lai Siaw Peh</t>
  </si>
  <si>
    <t>Lai Wei Lun</t>
  </si>
  <si>
    <t>Lee Zhai Huan</t>
  </si>
  <si>
    <t>Liew Pui Ling</t>
  </si>
  <si>
    <t>Liew Yu How</t>
  </si>
  <si>
    <t>Liu Kang Wei</t>
  </si>
  <si>
    <t>Ng Chiat Haw</t>
  </si>
  <si>
    <t>Pang Ted Chan</t>
  </si>
  <si>
    <t>Pui Li Hong</t>
  </si>
  <si>
    <t>Pui Wei Khian</t>
  </si>
  <si>
    <t xml:space="preserve"> 贝  为 建</t>
  </si>
  <si>
    <t>Sharon Jap Sin Wei</t>
  </si>
  <si>
    <t>Stanley Lim Chi Cheng</t>
  </si>
  <si>
    <t>Stanley Mancha</t>
  </si>
  <si>
    <t>Then Siaw Foong</t>
  </si>
  <si>
    <t>Thian Hui Hui</t>
  </si>
  <si>
    <t>Thian Hui Yi</t>
  </si>
  <si>
    <t>Thian Jee Chen</t>
  </si>
  <si>
    <t>Thian Ming Qian</t>
  </si>
  <si>
    <t>Disediakan Oleh Guru Darjah: Tan Sung Kau     Tarikh: 27.02.2005</t>
  </si>
  <si>
    <t>来拓村华文小学五年级 二月份月考</t>
  </si>
  <si>
    <t>KEPUTUSAN UJIAN BULANAN FEB TAHUN 2005</t>
  </si>
  <si>
    <t>五年级二月份月考成绩分析</t>
  </si>
  <si>
    <t>Name</t>
  </si>
  <si>
    <t>来拓村华文小学五年级  四 份月考</t>
  </si>
  <si>
    <t>五年级 四 月份月考成绩分析</t>
  </si>
  <si>
    <t xml:space="preserve"> 道 德</t>
  </si>
  <si>
    <t xml:space="preserve"> 科 学</t>
  </si>
  <si>
    <t xml:space="preserve"> 地 究</t>
  </si>
  <si>
    <t xml:space="preserve"> 贝 为 建</t>
  </si>
  <si>
    <t>不     及格</t>
  </si>
  <si>
    <t>Sharon Jap Sin Wui</t>
  </si>
  <si>
    <t>Nama Murid</t>
  </si>
  <si>
    <t>华语                              Bahasa Cina</t>
  </si>
  <si>
    <t>国语                              Bahasa Melayu</t>
  </si>
  <si>
    <t>英语               Bahasa Inggeris</t>
  </si>
  <si>
    <t>数学试卷          Matematik</t>
  </si>
  <si>
    <t>道德             Morel</t>
  </si>
  <si>
    <t>科学         Sains</t>
  </si>
  <si>
    <t>地究               K.Tempatan</t>
  </si>
  <si>
    <t>美术       P.Seni</t>
  </si>
  <si>
    <t>音乐      Muzik</t>
  </si>
  <si>
    <t>体键     PJ</t>
  </si>
  <si>
    <t>课外       KK</t>
  </si>
  <si>
    <t>平均</t>
  </si>
  <si>
    <t>Total</t>
  </si>
  <si>
    <t>AVG</t>
  </si>
  <si>
    <t>Fail</t>
  </si>
  <si>
    <t>Position</t>
  </si>
  <si>
    <t>PERATUSAN  %</t>
  </si>
  <si>
    <t>KEPUTUSAN UJIAN PENGGAL (T5) TAHUN 2005</t>
  </si>
  <si>
    <t>Disediakan Oleh Guru Darjah: Tan Sung Kau     Tarikh: 14.06.2005</t>
  </si>
  <si>
    <t>科目               Matapelajaran</t>
  </si>
  <si>
    <t>国语理解                BM( Kefahaman)</t>
  </si>
  <si>
    <t>国语作文         BC(Penulisan)</t>
  </si>
  <si>
    <t>英语                     Bahasa Inggeris</t>
  </si>
  <si>
    <t>数学             Matematik</t>
  </si>
  <si>
    <t>科学                        Sains</t>
  </si>
  <si>
    <t>道德                       Penididkan Moral</t>
  </si>
  <si>
    <r>
      <t xml:space="preserve">华语理解                     </t>
    </r>
    <r>
      <rPr>
        <b/>
        <sz val="14"/>
        <rFont val="Times New Roman"/>
        <family val="1"/>
      </rPr>
      <t>BC( Kefahaman)</t>
    </r>
  </si>
  <si>
    <r>
      <t>华语作文</t>
    </r>
    <r>
      <rPr>
        <b/>
        <sz val="14"/>
        <rFont val="Times New Roman"/>
        <family val="1"/>
      </rPr>
      <t xml:space="preserve">                             BC(Penulisan)</t>
    </r>
  </si>
  <si>
    <t>地究                             Kajian Tempatan</t>
  </si>
  <si>
    <t>生技      KH</t>
  </si>
  <si>
    <t>来拓村华文小学五年级第一学期归纳式评审( 统考分数)</t>
  </si>
  <si>
    <t>来拓村华文小学五年级第一学期归纳式评审(月考与期考平均)</t>
  </si>
  <si>
    <t xml:space="preserve"> 五年级第一学期归纳式评审(平均)成绩分析(2005)</t>
  </si>
  <si>
    <t xml:space="preserve"> 五年级第一学期归纳式评审成绩分析(2005)Kawasan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</si>
</sst>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2"/>
      <name val="楷体"/>
      <family val="1"/>
    </font>
    <font>
      <b/>
      <sz val="12"/>
      <name val="楷体"/>
      <family val="1"/>
    </font>
    <font>
      <sz val="10"/>
      <name val="楷体"/>
      <family val="1"/>
    </font>
    <font>
      <b/>
      <sz val="16"/>
      <name val="楷体"/>
      <family val="1"/>
    </font>
    <font>
      <sz val="16"/>
      <name val="楷体"/>
      <family val="1"/>
    </font>
    <font>
      <sz val="10"/>
      <name val="文鼎报宋体简"/>
      <family val="1"/>
    </font>
    <font>
      <sz val="14"/>
      <name val="楷体"/>
      <family val="1"/>
    </font>
    <font>
      <sz val="14"/>
      <name val="Arial"/>
      <family val="0"/>
    </font>
    <font>
      <sz val="14"/>
      <name val="文鼎报宋体简"/>
      <family val="1"/>
    </font>
    <font>
      <sz val="18"/>
      <name val="楷体"/>
      <family val="1"/>
    </font>
    <font>
      <sz val="16"/>
      <name val="Times New Roman"/>
      <family val="1"/>
    </font>
    <font>
      <sz val="16"/>
      <name val="Arial"/>
      <family val="0"/>
    </font>
    <font>
      <sz val="16"/>
      <name val="宋体"/>
      <family val="1"/>
    </font>
    <font>
      <b/>
      <sz val="20"/>
      <name val="Arial"/>
      <family val="2"/>
    </font>
    <font>
      <b/>
      <sz val="16"/>
      <name val="宋体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文鼎报宋体简"/>
      <family val="1"/>
    </font>
    <font>
      <b/>
      <sz val="14"/>
      <name val="楷体"/>
      <family val="1"/>
    </font>
    <font>
      <sz val="14"/>
      <name val="楷體"/>
      <family val="0"/>
    </font>
    <font>
      <b/>
      <sz val="18"/>
      <name val="文鼎报宋体简"/>
      <family val="1"/>
    </font>
    <font>
      <sz val="10"/>
      <name val="楷體"/>
      <family val="0"/>
    </font>
    <font>
      <b/>
      <sz val="20"/>
      <name val="楷體"/>
      <family val="0"/>
    </font>
    <font>
      <b/>
      <sz val="16"/>
      <name val="楷體"/>
      <family val="0"/>
    </font>
    <font>
      <sz val="22"/>
      <name val="楷体"/>
      <family val="1"/>
    </font>
    <font>
      <b/>
      <sz val="2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1" fontId="4" fillId="0" borderId="0" xfId="0" applyNumberFormat="1" applyFont="1" applyAlignment="1" applyProtection="1">
      <alignment horizontal="centerContinuous" vertical="center"/>
      <protection locked="0"/>
    </xf>
    <xf numFmtId="1" fontId="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1" fontId="6" fillId="0" borderId="0" xfId="0" applyNumberFormat="1" applyFont="1" applyAlignment="1" applyProtection="1">
      <alignment horizontal="centerContinuous" vertical="center"/>
      <protection locked="0"/>
    </xf>
    <xf numFmtId="1" fontId="5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1" fontId="11" fillId="0" borderId="2" xfId="0" applyNumberFormat="1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 locked="0"/>
    </xf>
    <xf numFmtId="1" fontId="15" fillId="0" borderId="5" xfId="0" applyNumberFormat="1" applyFont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/>
    </xf>
    <xf numFmtId="0" fontId="20" fillId="0" borderId="5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Continuous" vertical="center"/>
      <protection/>
    </xf>
    <xf numFmtId="0" fontId="20" fillId="0" borderId="8" xfId="0" applyFont="1" applyBorder="1" applyAlignment="1" applyProtection="1">
      <alignment horizontal="centerContinuous" vertical="center"/>
      <protection/>
    </xf>
    <xf numFmtId="1" fontId="20" fillId="0" borderId="5" xfId="0" applyNumberFormat="1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/>
    </xf>
    <xf numFmtId="0" fontId="16" fillId="0" borderId="5" xfId="0" applyFont="1" applyBorder="1" applyAlignment="1" applyProtection="1">
      <alignment horizontal="center" vertical="center"/>
      <protection/>
    </xf>
    <xf numFmtId="1" fontId="16" fillId="0" borderId="5" xfId="19" applyNumberFormat="1" applyFont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Continuous" vertical="center"/>
      <protection/>
    </xf>
    <xf numFmtId="0" fontId="16" fillId="0" borderId="8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1" fontId="2" fillId="0" borderId="5" xfId="0" applyNumberFormat="1" applyFont="1" applyBorder="1" applyAlignment="1" applyProtection="1">
      <alignment horizontal="center" vertical="center"/>
      <protection/>
    </xf>
    <xf numFmtId="1" fontId="16" fillId="0" borderId="5" xfId="0" applyNumberFormat="1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1" fontId="3" fillId="0" borderId="8" xfId="0" applyNumberFormat="1" applyFont="1" applyBorder="1" applyAlignment="1" applyProtection="1">
      <alignment vertical="center"/>
      <protection locked="0"/>
    </xf>
    <xf numFmtId="1" fontId="4" fillId="0" borderId="8" xfId="0" applyNumberFormat="1" applyFont="1" applyBorder="1" applyAlignment="1" applyProtection="1">
      <alignment vertical="center"/>
      <protection locked="0"/>
    </xf>
    <xf numFmtId="0" fontId="23" fillId="0" borderId="9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23" fillId="0" borderId="5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>
      <alignment vertical="top" wrapText="1"/>
    </xf>
    <xf numFmtId="0" fontId="23" fillId="0" borderId="9" xfId="0" applyFont="1" applyBorder="1" applyAlignment="1">
      <alignment horizontal="justify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vertical="center"/>
      <protection locked="0"/>
    </xf>
    <xf numFmtId="2" fontId="15" fillId="0" borderId="5" xfId="0" applyNumberFormat="1" applyFont="1" applyBorder="1" applyAlignment="1" applyProtection="1">
      <alignment horizontal="center" vertical="center"/>
      <protection/>
    </xf>
    <xf numFmtId="0" fontId="31" fillId="0" borderId="1" xfId="0" applyFont="1" applyBorder="1" applyAlignment="1" applyProtection="1">
      <alignment vertical="center" wrapText="1"/>
      <protection/>
    </xf>
    <xf numFmtId="0" fontId="31" fillId="0" borderId="6" xfId="0" applyFont="1" applyBorder="1" applyAlignment="1" applyProtection="1">
      <alignment vertical="center" wrapText="1"/>
      <protection/>
    </xf>
    <xf numFmtId="0" fontId="31" fillId="0" borderId="5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justify" wrapText="1"/>
    </xf>
    <xf numFmtId="0" fontId="16" fillId="0" borderId="6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11" fillId="0" borderId="6" xfId="0" applyNumberFormat="1" applyFont="1" applyBorder="1" applyAlignment="1" applyProtection="1">
      <alignment horizontal="center" vertical="center"/>
      <protection/>
    </xf>
    <xf numFmtId="0" fontId="12" fillId="0" borderId="8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26" fillId="0" borderId="2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vertical="center" wrapText="1"/>
    </xf>
    <xf numFmtId="0" fontId="11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27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 wrapText="1"/>
      <protection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2" fontId="33" fillId="0" borderId="6" xfId="0" applyNumberFormat="1" applyFont="1" applyBorder="1" applyAlignment="1" applyProtection="1">
      <alignment horizontal="center" vertical="center"/>
      <protection/>
    </xf>
    <xf numFmtId="2" fontId="33" fillId="0" borderId="7" xfId="0" applyNumberFormat="1" applyFont="1" applyBorder="1" applyAlignment="1" applyProtection="1">
      <alignment horizontal="center" vertical="center"/>
      <protection/>
    </xf>
    <xf numFmtId="2" fontId="33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color rgb="FFFF0000"/>
      </font>
      <border/>
    </dxf>
    <dxf>
      <font>
        <color auto="1"/>
      </font>
      <border/>
    </dxf>
    <dxf>
      <font>
        <b/>
        <i val="0"/>
        <color rgb="FFFF0000"/>
      </font>
      <fill>
        <patternFill>
          <fgColor rgb="FFC0C0C0"/>
          <bgColor rgb="FFC0C0C0"/>
        </patternFill>
      </fill>
      <border/>
    </dxf>
    <dxf>
      <font>
        <b/>
        <i val="0"/>
        <color auto="1"/>
      </font>
      <fill>
        <patternFill patternType="none">
          <fgColor rgb="FFC0C0C0"/>
          <bgColor indexed="65"/>
        </patternFill>
      </fill>
      <border/>
    </dxf>
    <dxf>
      <font>
        <b val="0"/>
        <i val="0"/>
        <color auto="1"/>
      </font>
      <fill>
        <patternFill patternType="none">
          <fgColor rgb="FFC0C0C0"/>
          <bgColor indexed="65"/>
        </patternFill>
      </fill>
      <border/>
    </dxf>
    <dxf>
      <font>
        <b/>
        <i val="0"/>
        <color rgb="FFFF0000"/>
      </font>
      <fill>
        <patternFill patternType="solid">
          <bgColor rgb="FFC0C0C0"/>
        </patternFill>
      </fill>
      <border/>
    </dxf>
    <dxf>
      <font>
        <b/>
        <i val="0"/>
        <color rgb="FFFF0000"/>
      </font>
      <fill>
        <patternFill patternType="none">
          <fgColor rgb="FFC0C0C0"/>
          <bgColor indexed="65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  <dxf>
      <font>
        <b/>
        <i val="0"/>
        <color rgb="FFFF0000"/>
      </font>
      <fill>
        <patternFill patternType="solid">
          <fgColor rgb="FFFFFF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" name="AutoShape 1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" name="AutoShape 2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3" name="TextBox 3"/>
        <xdr:cNvSpPr txBox="1">
          <a:spLocks noChangeArrowheads="1"/>
        </xdr:cNvSpPr>
      </xdr:nvSpPr>
      <xdr:spPr>
        <a:xfrm>
          <a:off x="6286500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4" name="AutoShape 4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" name="AutoShape 5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6" name="AutoShape 6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" name="AutoShape 7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8" name="AutoShape 8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" name="AutoShape 9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10" name="AutoShape 10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11" name="TextBox 11"/>
        <xdr:cNvSpPr txBox="1">
          <a:spLocks noChangeArrowheads="1"/>
        </xdr:cNvSpPr>
      </xdr:nvSpPr>
      <xdr:spPr>
        <a:xfrm>
          <a:off x="6086475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2" name="AutoShape 12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13" name="AutoShape 13"/>
        <xdr:cNvSpPr>
          <a:spLocks/>
        </xdr:cNvSpPr>
      </xdr:nvSpPr>
      <xdr:spPr>
        <a:xfrm>
          <a:off x="1668780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4" name="AutoShape 14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15" name="AutoShape 15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16" name="TextBox 16"/>
        <xdr:cNvSpPr txBox="1">
          <a:spLocks noChangeArrowheads="1"/>
        </xdr:cNvSpPr>
      </xdr:nvSpPr>
      <xdr:spPr>
        <a:xfrm>
          <a:off x="6286500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7" name="AutoShape 17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8" name="AutoShape 18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19" name="AutoShape 19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20" name="AutoShape 20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21" name="AutoShape 21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22" name="AutoShape 22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3" name="AutoShape 23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24" name="TextBox 24"/>
        <xdr:cNvSpPr txBox="1">
          <a:spLocks noChangeArrowheads="1"/>
        </xdr:cNvSpPr>
      </xdr:nvSpPr>
      <xdr:spPr>
        <a:xfrm>
          <a:off x="6086475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25" name="AutoShape 25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26" name="AutoShape 26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7" name="AutoShape 27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28" name="TextBox 28"/>
        <xdr:cNvSpPr txBox="1">
          <a:spLocks noChangeArrowheads="1"/>
        </xdr:cNvSpPr>
      </xdr:nvSpPr>
      <xdr:spPr>
        <a:xfrm>
          <a:off x="6286500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29" name="AutoShape 29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0" name="AutoShape 30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31" name="AutoShape 31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32" name="AutoShape 32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33" name="AutoShape 33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4" name="AutoShape 34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35" name="AutoShape 35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36" name="TextBox 36"/>
        <xdr:cNvSpPr txBox="1">
          <a:spLocks noChangeArrowheads="1"/>
        </xdr:cNvSpPr>
      </xdr:nvSpPr>
      <xdr:spPr>
        <a:xfrm>
          <a:off x="6086475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37" name="AutoShape 37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38" name="AutoShape 38"/>
        <xdr:cNvSpPr>
          <a:spLocks/>
        </xdr:cNvSpPr>
      </xdr:nvSpPr>
      <xdr:spPr>
        <a:xfrm>
          <a:off x="1668780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9" name="AutoShape 39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40" name="AutoShape 40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41" name="TextBox 41"/>
        <xdr:cNvSpPr txBox="1">
          <a:spLocks noChangeArrowheads="1"/>
        </xdr:cNvSpPr>
      </xdr:nvSpPr>
      <xdr:spPr>
        <a:xfrm>
          <a:off x="6286500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42" name="AutoShape 42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43" name="AutoShape 43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44" name="AutoShape 44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45" name="AutoShape 45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46" name="AutoShape 46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47" name="AutoShape 47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48" name="AutoShape 48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49" name="TextBox 49"/>
        <xdr:cNvSpPr txBox="1">
          <a:spLocks noChangeArrowheads="1"/>
        </xdr:cNvSpPr>
      </xdr:nvSpPr>
      <xdr:spPr>
        <a:xfrm>
          <a:off x="6086475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50" name="AutoShape 50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1" name="AutoShape 51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52" name="AutoShape 52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10</xdr:row>
      <xdr:rowOff>0</xdr:rowOff>
    </xdr:from>
    <xdr:ext cx="114300" cy="285750"/>
    <xdr:sp>
      <xdr:nvSpPr>
        <xdr:cNvPr id="53" name="TextBox 53"/>
        <xdr:cNvSpPr txBox="1">
          <a:spLocks noChangeArrowheads="1"/>
        </xdr:cNvSpPr>
      </xdr:nvSpPr>
      <xdr:spPr>
        <a:xfrm>
          <a:off x="6286500" y="3086100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54" name="AutoShape 54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5" name="AutoShape 55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56" name="AutoShape 56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57" name="AutoShape 57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58" name="AutoShape 58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9" name="AutoShape 59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60" name="AutoShape 60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10</xdr:row>
      <xdr:rowOff>0</xdr:rowOff>
    </xdr:from>
    <xdr:ext cx="104775" cy="285750"/>
    <xdr:sp>
      <xdr:nvSpPr>
        <xdr:cNvPr id="61" name="TextBox 61"/>
        <xdr:cNvSpPr txBox="1">
          <a:spLocks noChangeArrowheads="1"/>
        </xdr:cNvSpPr>
      </xdr:nvSpPr>
      <xdr:spPr>
        <a:xfrm>
          <a:off x="6086475" y="3086100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62" name="AutoShape 62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63" name="AutoShape 63"/>
        <xdr:cNvSpPr>
          <a:spLocks/>
        </xdr:cNvSpPr>
      </xdr:nvSpPr>
      <xdr:spPr>
        <a:xfrm>
          <a:off x="1668780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64" name="AutoShape 64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65" name="AutoShape 65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10</xdr:row>
      <xdr:rowOff>0</xdr:rowOff>
    </xdr:from>
    <xdr:ext cx="114300" cy="285750"/>
    <xdr:sp>
      <xdr:nvSpPr>
        <xdr:cNvPr id="66" name="TextBox 66"/>
        <xdr:cNvSpPr txBox="1">
          <a:spLocks noChangeArrowheads="1"/>
        </xdr:cNvSpPr>
      </xdr:nvSpPr>
      <xdr:spPr>
        <a:xfrm>
          <a:off x="6286500" y="3086100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67" name="AutoShape 67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68" name="AutoShape 68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69" name="AutoShape 69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0" name="AutoShape 70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71" name="AutoShape 71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72" name="AutoShape 72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73" name="AutoShape 73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10</xdr:row>
      <xdr:rowOff>0</xdr:rowOff>
    </xdr:from>
    <xdr:ext cx="104775" cy="285750"/>
    <xdr:sp>
      <xdr:nvSpPr>
        <xdr:cNvPr id="74" name="TextBox 74"/>
        <xdr:cNvSpPr txBox="1">
          <a:spLocks noChangeArrowheads="1"/>
        </xdr:cNvSpPr>
      </xdr:nvSpPr>
      <xdr:spPr>
        <a:xfrm>
          <a:off x="6086475" y="3086100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75" name="AutoShape 75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76" name="AutoShape 76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77" name="AutoShape 77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10</xdr:row>
      <xdr:rowOff>0</xdr:rowOff>
    </xdr:from>
    <xdr:ext cx="114300" cy="285750"/>
    <xdr:sp>
      <xdr:nvSpPr>
        <xdr:cNvPr id="78" name="TextBox 78"/>
        <xdr:cNvSpPr txBox="1">
          <a:spLocks noChangeArrowheads="1"/>
        </xdr:cNvSpPr>
      </xdr:nvSpPr>
      <xdr:spPr>
        <a:xfrm>
          <a:off x="6286500" y="3086100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79" name="AutoShape 79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80" name="AutoShape 80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81" name="AutoShape 81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82" name="AutoShape 82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83" name="AutoShape 83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84" name="AutoShape 84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85" name="AutoShape 85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10</xdr:row>
      <xdr:rowOff>0</xdr:rowOff>
    </xdr:from>
    <xdr:ext cx="104775" cy="285750"/>
    <xdr:sp>
      <xdr:nvSpPr>
        <xdr:cNvPr id="86" name="TextBox 86"/>
        <xdr:cNvSpPr txBox="1">
          <a:spLocks noChangeArrowheads="1"/>
        </xdr:cNvSpPr>
      </xdr:nvSpPr>
      <xdr:spPr>
        <a:xfrm>
          <a:off x="6086475" y="3086100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87" name="AutoShape 87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88" name="AutoShape 88"/>
        <xdr:cNvSpPr>
          <a:spLocks/>
        </xdr:cNvSpPr>
      </xdr:nvSpPr>
      <xdr:spPr>
        <a:xfrm>
          <a:off x="1668780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89" name="AutoShape 89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90" name="AutoShape 90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10</xdr:row>
      <xdr:rowOff>0</xdr:rowOff>
    </xdr:from>
    <xdr:ext cx="114300" cy="285750"/>
    <xdr:sp>
      <xdr:nvSpPr>
        <xdr:cNvPr id="91" name="TextBox 91"/>
        <xdr:cNvSpPr txBox="1">
          <a:spLocks noChangeArrowheads="1"/>
        </xdr:cNvSpPr>
      </xdr:nvSpPr>
      <xdr:spPr>
        <a:xfrm>
          <a:off x="6286500" y="3086100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92" name="AutoShape 92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3" name="AutoShape 93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94" name="AutoShape 94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95" name="AutoShape 95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96" name="AutoShape 96"/>
        <xdr:cNvSpPr>
          <a:spLocks/>
        </xdr:cNvSpPr>
      </xdr:nvSpPr>
      <xdr:spPr>
        <a:xfrm>
          <a:off x="1668780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7" name="AutoShape 97"/>
        <xdr:cNvSpPr>
          <a:spLocks/>
        </xdr:cNvSpPr>
      </xdr:nvSpPr>
      <xdr:spPr>
        <a:xfrm>
          <a:off x="1964055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98" name="AutoShape 98"/>
        <xdr:cNvSpPr>
          <a:spLocks/>
        </xdr:cNvSpPr>
      </xdr:nvSpPr>
      <xdr:spPr>
        <a:xfrm>
          <a:off x="196405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10</xdr:row>
      <xdr:rowOff>0</xdr:rowOff>
    </xdr:from>
    <xdr:ext cx="104775" cy="285750"/>
    <xdr:sp>
      <xdr:nvSpPr>
        <xdr:cNvPr id="99" name="TextBox 99"/>
        <xdr:cNvSpPr txBox="1">
          <a:spLocks noChangeArrowheads="1"/>
        </xdr:cNvSpPr>
      </xdr:nvSpPr>
      <xdr:spPr>
        <a:xfrm>
          <a:off x="6086475" y="3086100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00" name="AutoShape 100"/>
        <xdr:cNvSpPr>
          <a:spLocks/>
        </xdr:cNvSpPr>
      </xdr:nvSpPr>
      <xdr:spPr>
        <a:xfrm>
          <a:off x="196596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1" name="AutoShape 1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2" name="AutoShape 2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3" name="TextBox 3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4" name="AutoShape 4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5" name="AutoShape 5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30">
      <xdr:nvSpPr>
        <xdr:cNvPr id="6" name="AutoShape 6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" name="AutoShape 7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8" name="AutoShape 8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9" name="AutoShape 9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10" name="AutoShape 10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12" name="AutoShape 12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13" name="AutoShape 13"/>
        <xdr:cNvSpPr>
          <a:spLocks/>
        </xdr:cNvSpPr>
      </xdr:nvSpPr>
      <xdr:spPr>
        <a:xfrm>
          <a:off x="1689735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14" name="AutoShape 14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15" name="AutoShape 15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16" name="TextBox 16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17" name="AutoShape 17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18" name="AutoShape 18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30">
      <xdr:nvSpPr>
        <xdr:cNvPr id="19" name="AutoShape 19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20" name="AutoShape 20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21" name="AutoShape 21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22" name="AutoShape 22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23" name="AutoShape 23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24" name="TextBox 24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25" name="AutoShape 25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26" name="AutoShape 26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27" name="AutoShape 27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28" name="TextBox 28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29" name="AutoShape 29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30" name="AutoShape 30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30">
      <xdr:nvSpPr>
        <xdr:cNvPr id="31" name="AutoShape 31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32" name="AutoShape 32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33" name="AutoShape 33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34" name="AutoShape 34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35" name="AutoShape 35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36" name="TextBox 36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37" name="AutoShape 37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38" name="AutoShape 38"/>
        <xdr:cNvSpPr>
          <a:spLocks/>
        </xdr:cNvSpPr>
      </xdr:nvSpPr>
      <xdr:spPr>
        <a:xfrm>
          <a:off x="1689735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39" name="AutoShape 39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40" name="AutoShape 40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41" name="TextBox 41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42" name="AutoShape 42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43" name="AutoShape 43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30">
      <xdr:nvSpPr>
        <xdr:cNvPr id="44" name="AutoShape 44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45" name="AutoShape 45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46" name="AutoShape 46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285750</xdr:colOff>
      <xdr:row>0</xdr:row>
      <xdr:rowOff>0</xdr:rowOff>
    </xdr:to>
    <xdr:sp macro="[1]!Macro4">
      <xdr:nvSpPr>
        <xdr:cNvPr id="47" name="AutoShape 47"/>
        <xdr:cNvSpPr>
          <a:spLocks/>
        </xdr:cNvSpPr>
      </xdr:nvSpPr>
      <xdr:spPr>
        <a:xfrm>
          <a:off x="18411825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123825</xdr:colOff>
      <xdr:row>0</xdr:row>
      <xdr:rowOff>0</xdr:rowOff>
    </xdr:from>
    <xdr:to>
      <xdr:col>36</xdr:col>
      <xdr:colOff>523875</xdr:colOff>
      <xdr:row>0</xdr:row>
      <xdr:rowOff>0</xdr:rowOff>
    </xdr:to>
    <xdr:sp macro="[1]!Macro9">
      <xdr:nvSpPr>
        <xdr:cNvPr id="48" name="AutoShape 48"/>
        <xdr:cNvSpPr>
          <a:spLocks/>
        </xdr:cNvSpPr>
      </xdr:nvSpPr>
      <xdr:spPr>
        <a:xfrm>
          <a:off x="1841182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49" name="TextBox 49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142875</xdr:colOff>
      <xdr:row>0</xdr:row>
      <xdr:rowOff>0</xdr:rowOff>
    </xdr:from>
    <xdr:to>
      <xdr:col>36</xdr:col>
      <xdr:colOff>542925</xdr:colOff>
      <xdr:row>0</xdr:row>
      <xdr:rowOff>0</xdr:rowOff>
    </xdr:to>
    <xdr:sp macro="[1]!Macro11">
      <xdr:nvSpPr>
        <xdr:cNvPr id="50" name="AutoShape 50"/>
        <xdr:cNvSpPr>
          <a:spLocks/>
        </xdr:cNvSpPr>
      </xdr:nvSpPr>
      <xdr:spPr>
        <a:xfrm>
          <a:off x="18430875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" name="AutoShape 1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" name="AutoShape 2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3" name="TextBox 3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4" name="AutoShape 4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" name="AutoShape 5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6" name="AutoShape 6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" name="AutoShape 7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8" name="AutoShape 8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" name="AutoShape 9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10" name="AutoShape 10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2" name="AutoShape 12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13" name="AutoShape 13"/>
        <xdr:cNvSpPr>
          <a:spLocks/>
        </xdr:cNvSpPr>
      </xdr:nvSpPr>
      <xdr:spPr>
        <a:xfrm>
          <a:off x="1689735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4" name="AutoShape 14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15" name="AutoShape 15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16" name="TextBox 16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7" name="AutoShape 17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8" name="AutoShape 18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19" name="AutoShape 19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20" name="AutoShape 20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21" name="AutoShape 21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22" name="AutoShape 22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3" name="AutoShape 23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24" name="TextBox 24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25" name="AutoShape 25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26" name="AutoShape 26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7" name="AutoShape 27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28" name="TextBox 28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29" name="AutoShape 29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0" name="AutoShape 30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31" name="AutoShape 31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32" name="AutoShape 32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33" name="AutoShape 33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4" name="AutoShape 34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35" name="AutoShape 35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36" name="TextBox 36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37" name="AutoShape 37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38" name="AutoShape 38"/>
        <xdr:cNvSpPr>
          <a:spLocks/>
        </xdr:cNvSpPr>
      </xdr:nvSpPr>
      <xdr:spPr>
        <a:xfrm>
          <a:off x="1689735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9" name="AutoShape 39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40" name="AutoShape 40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41" name="TextBox 41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42" name="AutoShape 42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43" name="AutoShape 43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44" name="AutoShape 44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45" name="AutoShape 45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46" name="AutoShape 46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47" name="AutoShape 47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48" name="AutoShape 48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49" name="TextBox 49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50" name="AutoShape 50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1" name="AutoShape 51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52" name="AutoShape 52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53" name="TextBox 53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54" name="AutoShape 54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5" name="AutoShape 55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56" name="AutoShape 56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57" name="AutoShape 57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58" name="AutoShape 58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9" name="AutoShape 59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60" name="AutoShape 60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61" name="TextBox 61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62" name="AutoShape 62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63" name="AutoShape 63"/>
        <xdr:cNvSpPr>
          <a:spLocks/>
        </xdr:cNvSpPr>
      </xdr:nvSpPr>
      <xdr:spPr>
        <a:xfrm>
          <a:off x="16897350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64" name="AutoShape 64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65" name="AutoShape 65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04775" cy="238125"/>
    <xdr:sp>
      <xdr:nvSpPr>
        <xdr:cNvPr id="66" name="TextBox 66"/>
        <xdr:cNvSpPr txBox="1">
          <a:spLocks noChangeArrowheads="1"/>
        </xdr:cNvSpPr>
      </xdr:nvSpPr>
      <xdr:spPr>
        <a:xfrm>
          <a:off x="6496050" y="555307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67" name="AutoShape 67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68" name="AutoShape 68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69" name="AutoShape 69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0" name="AutoShape 70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71" name="AutoShape 71"/>
        <xdr:cNvSpPr>
          <a:spLocks/>
        </xdr:cNvSpPr>
      </xdr:nvSpPr>
      <xdr:spPr>
        <a:xfrm>
          <a:off x="168973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72" name="AutoShape 72"/>
        <xdr:cNvSpPr>
          <a:spLocks/>
        </xdr:cNvSpPr>
      </xdr:nvSpPr>
      <xdr:spPr>
        <a:xfrm>
          <a:off x="19850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73" name="AutoShape 73"/>
        <xdr:cNvSpPr>
          <a:spLocks/>
        </xdr:cNvSpPr>
      </xdr:nvSpPr>
      <xdr:spPr>
        <a:xfrm>
          <a:off x="19850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17</xdr:row>
      <xdr:rowOff>0</xdr:rowOff>
    </xdr:from>
    <xdr:ext cx="114300" cy="238125"/>
    <xdr:sp>
      <xdr:nvSpPr>
        <xdr:cNvPr id="74" name="TextBox 74"/>
        <xdr:cNvSpPr txBox="1">
          <a:spLocks noChangeArrowheads="1"/>
        </xdr:cNvSpPr>
      </xdr:nvSpPr>
      <xdr:spPr>
        <a:xfrm>
          <a:off x="6286500" y="555307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75" name="AutoShape 75"/>
        <xdr:cNvSpPr>
          <a:spLocks/>
        </xdr:cNvSpPr>
      </xdr:nvSpPr>
      <xdr:spPr>
        <a:xfrm>
          <a:off x="19869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" name="AutoShape 1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" name="AutoShape 2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3" name="TextBox 3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4" name="AutoShape 4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" name="AutoShape 5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6" name="AutoShape 6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" name="AutoShape 7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8" name="AutoShape 8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" name="AutoShape 9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10" name="AutoShape 10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11" name="TextBox 11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2" name="AutoShape 12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13" name="AutoShape 13"/>
        <xdr:cNvSpPr>
          <a:spLocks/>
        </xdr:cNvSpPr>
      </xdr:nvSpPr>
      <xdr:spPr>
        <a:xfrm>
          <a:off x="16868775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4" name="AutoShape 14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15" name="AutoShape 15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16" name="TextBox 16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7" name="AutoShape 17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18" name="AutoShape 18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19" name="AutoShape 19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20" name="AutoShape 20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21" name="AutoShape 21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22" name="AutoShape 22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3" name="AutoShape 23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24" name="TextBox 24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25" name="AutoShape 25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26" name="AutoShape 26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27" name="AutoShape 27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28" name="TextBox 28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29" name="AutoShape 29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0" name="AutoShape 30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31" name="AutoShape 31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32" name="AutoShape 32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33" name="AutoShape 33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4" name="AutoShape 34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35" name="AutoShape 35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36" name="TextBox 36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37" name="AutoShape 37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38" name="AutoShape 38"/>
        <xdr:cNvSpPr>
          <a:spLocks/>
        </xdr:cNvSpPr>
      </xdr:nvSpPr>
      <xdr:spPr>
        <a:xfrm>
          <a:off x="16868775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39" name="AutoShape 39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40" name="AutoShape 40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41" name="TextBox 41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42" name="AutoShape 42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43" name="AutoShape 43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44" name="AutoShape 44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45" name="AutoShape 45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46" name="AutoShape 46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47" name="AutoShape 47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48" name="AutoShape 48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49" name="TextBox 49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50" name="AutoShape 50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1" name="AutoShape 51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52" name="AutoShape 52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53" name="TextBox 53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54" name="AutoShape 54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5" name="AutoShape 55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56" name="AutoShape 56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57" name="AutoShape 57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58" name="AutoShape 58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59" name="AutoShape 59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60" name="AutoShape 60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61" name="TextBox 61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62" name="AutoShape 62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63" name="AutoShape 63"/>
        <xdr:cNvSpPr>
          <a:spLocks/>
        </xdr:cNvSpPr>
      </xdr:nvSpPr>
      <xdr:spPr>
        <a:xfrm>
          <a:off x="16868775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64" name="AutoShape 64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65" name="AutoShape 65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66" name="TextBox 66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67" name="AutoShape 67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68" name="AutoShape 68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69" name="AutoShape 69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70" name="AutoShape 70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71" name="AutoShape 71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72" name="AutoShape 72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73" name="AutoShape 73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74" name="TextBox 74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75" name="AutoShape 75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76" name="AutoShape 76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77" name="AutoShape 77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78" name="TextBox 78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79" name="AutoShape 79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80" name="AutoShape 80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81" name="AutoShape 81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82" name="AutoShape 82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83" name="AutoShape 83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84" name="AutoShape 84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85" name="AutoShape 85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86" name="TextBox 86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87" name="AutoShape 87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0</xdr:colOff>
      <xdr:row>4</xdr:row>
      <xdr:rowOff>104775</xdr:rowOff>
    </xdr:to>
    <xdr:sp macro="[1]!Macro29">
      <xdr:nvSpPr>
        <xdr:cNvPr id="88" name="AutoShape 88"/>
        <xdr:cNvSpPr>
          <a:spLocks/>
        </xdr:cNvSpPr>
      </xdr:nvSpPr>
      <xdr:spPr>
        <a:xfrm>
          <a:off x="16868775" y="800100"/>
          <a:ext cx="0" cy="3143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89" name="AutoShape 89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90" name="AutoShape 90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17</xdr:row>
      <xdr:rowOff>0</xdr:rowOff>
    </xdr:from>
    <xdr:ext cx="114300" cy="285750"/>
    <xdr:sp>
      <xdr:nvSpPr>
        <xdr:cNvPr id="91" name="TextBox 91"/>
        <xdr:cNvSpPr txBox="1">
          <a:spLocks noChangeArrowheads="1"/>
        </xdr:cNvSpPr>
      </xdr:nvSpPr>
      <xdr:spPr>
        <a:xfrm>
          <a:off x="6467475" y="5553075"/>
          <a:ext cx="114300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92" name="AutoShape 92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3" name="AutoShape 93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30">
      <xdr:nvSpPr>
        <xdr:cNvPr id="94" name="AutoShape 94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29">
      <xdr:nvSpPr>
        <xdr:cNvPr id="95" name="AutoShape 95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[1]!Macro31">
      <xdr:nvSpPr>
        <xdr:cNvPr id="96" name="AutoShape 96"/>
        <xdr:cNvSpPr>
          <a:spLocks/>
        </xdr:cNvSpPr>
      </xdr:nvSpPr>
      <xdr:spPr>
        <a:xfrm>
          <a:off x="1686877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285750</xdr:colOff>
      <xdr:row>0</xdr:row>
      <xdr:rowOff>0</xdr:rowOff>
    </xdr:to>
    <xdr:sp macro="[1]!Macro4">
      <xdr:nvSpPr>
        <xdr:cNvPr id="97" name="AutoShape 97"/>
        <xdr:cNvSpPr>
          <a:spLocks/>
        </xdr:cNvSpPr>
      </xdr:nvSpPr>
      <xdr:spPr>
        <a:xfrm>
          <a:off x="19469100" y="0"/>
          <a:ext cx="6858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41</xdr:col>
      <xdr:colOff>123825</xdr:colOff>
      <xdr:row>0</xdr:row>
      <xdr:rowOff>0</xdr:rowOff>
    </xdr:from>
    <xdr:to>
      <xdr:col>42</xdr:col>
      <xdr:colOff>523875</xdr:colOff>
      <xdr:row>0</xdr:row>
      <xdr:rowOff>0</xdr:rowOff>
    </xdr:to>
    <xdr:sp macro="[1]!Macro9">
      <xdr:nvSpPr>
        <xdr:cNvPr id="98" name="AutoShape 98"/>
        <xdr:cNvSpPr>
          <a:spLocks/>
        </xdr:cNvSpPr>
      </xdr:nvSpPr>
      <xdr:spPr>
        <a:xfrm>
          <a:off x="1946910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419100</xdr:colOff>
      <xdr:row>17</xdr:row>
      <xdr:rowOff>0</xdr:rowOff>
    </xdr:from>
    <xdr:ext cx="104775" cy="285750"/>
    <xdr:sp>
      <xdr:nvSpPr>
        <xdr:cNvPr id="99" name="TextBox 99"/>
        <xdr:cNvSpPr txBox="1">
          <a:spLocks noChangeArrowheads="1"/>
        </xdr:cNvSpPr>
      </xdr:nvSpPr>
      <xdr:spPr>
        <a:xfrm>
          <a:off x="6267450" y="5553075"/>
          <a:ext cx="104775" cy="28575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41</xdr:col>
      <xdr:colOff>142875</xdr:colOff>
      <xdr:row>0</xdr:row>
      <xdr:rowOff>0</xdr:rowOff>
    </xdr:from>
    <xdr:to>
      <xdr:col>42</xdr:col>
      <xdr:colOff>542925</xdr:colOff>
      <xdr:row>0</xdr:row>
      <xdr:rowOff>0</xdr:rowOff>
    </xdr:to>
    <xdr:sp macro="[1]!Macro11">
      <xdr:nvSpPr>
        <xdr:cNvPr id="100" name="AutoShape 100"/>
        <xdr:cNvSpPr>
          <a:spLocks/>
        </xdr:cNvSpPr>
      </xdr:nvSpPr>
      <xdr:spPr>
        <a:xfrm>
          <a:off x="19488150" y="0"/>
          <a:ext cx="9239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1" name="AutoShape 1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2" name="AutoShape 2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4" name="AutoShape 4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5" name="AutoShape 5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6" name="AutoShape 6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7" name="AutoShape 7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8" name="AutoShape 8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9" name="AutoShape 9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10" name="AutoShape 10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12" name="AutoShape 12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13" name="AutoShape 13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14" name="AutoShape 14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15" name="AutoShape 15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16" name="TextBox 16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17" name="AutoShape 17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18" name="AutoShape 18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19" name="AutoShape 19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20" name="AutoShape 20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21" name="AutoShape 21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22" name="AutoShape 22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23" name="AutoShape 23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24" name="TextBox 24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25" name="AutoShape 25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26" name="AutoShape 26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27" name="AutoShape 27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28" name="TextBox 28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29" name="AutoShape 29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30" name="AutoShape 30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31" name="AutoShape 31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32" name="AutoShape 32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33" name="AutoShape 33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34" name="AutoShape 34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35" name="AutoShape 35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36" name="TextBox 36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37" name="AutoShape 37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38" name="AutoShape 38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39" name="AutoShape 39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40" name="AutoShape 40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41" name="TextBox 41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42" name="AutoShape 42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43" name="AutoShape 43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44" name="AutoShape 44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45" name="AutoShape 45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46" name="AutoShape 46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47" name="AutoShape 47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48" name="AutoShape 48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49" name="TextBox 49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50" name="AutoShape 50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51" name="AutoShape 51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52" name="AutoShape 52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31</xdr:row>
      <xdr:rowOff>0</xdr:rowOff>
    </xdr:from>
    <xdr:ext cx="104775" cy="238125"/>
    <xdr:sp>
      <xdr:nvSpPr>
        <xdr:cNvPr id="53" name="TextBox 53"/>
        <xdr:cNvSpPr txBox="1">
          <a:spLocks noChangeArrowheads="1"/>
        </xdr:cNvSpPr>
      </xdr:nvSpPr>
      <xdr:spPr>
        <a:xfrm>
          <a:off x="7419975" y="10248900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54" name="AutoShape 54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55" name="AutoShape 55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30">
      <xdr:nvSpPr>
        <xdr:cNvPr id="56" name="AutoShape 56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29">
      <xdr:nvSpPr>
        <xdr:cNvPr id="57" name="AutoShape 57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31">
      <xdr:nvSpPr>
        <xdr:cNvPr id="58" name="AutoShape 58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59" name="AutoShape 59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60" name="AutoShape 60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31</xdr:row>
      <xdr:rowOff>0</xdr:rowOff>
    </xdr:from>
    <xdr:ext cx="114300" cy="238125"/>
    <xdr:sp>
      <xdr:nvSpPr>
        <xdr:cNvPr id="61" name="TextBox 61"/>
        <xdr:cNvSpPr txBox="1">
          <a:spLocks noChangeArrowheads="1"/>
        </xdr:cNvSpPr>
      </xdr:nvSpPr>
      <xdr:spPr>
        <a:xfrm>
          <a:off x="7210425" y="1024890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62" name="AutoShape 62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0</xdr:colOff>
      <xdr:row>3</xdr:row>
      <xdr:rowOff>28575</xdr:rowOff>
    </xdr:from>
    <xdr:to>
      <xdr:col>37</xdr:col>
      <xdr:colOff>0</xdr:colOff>
      <xdr:row>4</xdr:row>
      <xdr:rowOff>104775</xdr:rowOff>
    </xdr:to>
    <xdr:sp macro="[1]!Macro29">
      <xdr:nvSpPr>
        <xdr:cNvPr id="63" name="AutoShape 63"/>
        <xdr:cNvSpPr>
          <a:spLocks/>
        </xdr:cNvSpPr>
      </xdr:nvSpPr>
      <xdr:spPr>
        <a:xfrm>
          <a:off x="20669250" y="800100"/>
          <a:ext cx="0" cy="533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64" name="AutoShape 64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65" name="AutoShape 65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31</xdr:row>
      <xdr:rowOff>0</xdr:rowOff>
    </xdr:from>
    <xdr:ext cx="104775" cy="238125"/>
    <xdr:sp>
      <xdr:nvSpPr>
        <xdr:cNvPr id="66" name="TextBox 66"/>
        <xdr:cNvSpPr txBox="1">
          <a:spLocks noChangeArrowheads="1"/>
        </xdr:cNvSpPr>
      </xdr:nvSpPr>
      <xdr:spPr>
        <a:xfrm>
          <a:off x="7419975" y="10248900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67" name="AutoShape 67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68" name="AutoShape 68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30">
      <xdr:nvSpPr>
        <xdr:cNvPr id="69" name="AutoShape 69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29">
      <xdr:nvSpPr>
        <xdr:cNvPr id="70" name="AutoShape 70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31">
      <xdr:nvSpPr>
        <xdr:cNvPr id="71" name="AutoShape 71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72" name="AutoShape 72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73" name="AutoShape 73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31</xdr:row>
      <xdr:rowOff>0</xdr:rowOff>
    </xdr:from>
    <xdr:ext cx="114300" cy="238125"/>
    <xdr:sp>
      <xdr:nvSpPr>
        <xdr:cNvPr id="74" name="TextBox 74"/>
        <xdr:cNvSpPr txBox="1">
          <a:spLocks noChangeArrowheads="1"/>
        </xdr:cNvSpPr>
      </xdr:nvSpPr>
      <xdr:spPr>
        <a:xfrm>
          <a:off x="7210425" y="1024890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75" name="AutoShape 75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1" name="AutoShape 1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2" name="AutoShape 2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4" name="AutoShape 4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5" name="AutoShape 5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6" name="AutoShape 6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7" name="AutoShape 7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8" name="AutoShape 8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9" name="AutoShape 9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10" name="AutoShape 10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12" name="AutoShape 12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13" name="AutoShape 13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14" name="AutoShape 14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15" name="AutoShape 15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16" name="TextBox 16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17" name="AutoShape 17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18" name="AutoShape 18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19" name="AutoShape 19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20" name="AutoShape 20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21" name="AutoShape 21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22" name="AutoShape 22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23" name="AutoShape 23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24" name="TextBox 24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25" name="AutoShape 25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26" name="AutoShape 26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27" name="AutoShape 27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28" name="TextBox 28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29" name="AutoShape 29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30" name="AutoShape 30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31" name="AutoShape 31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32" name="AutoShape 32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33" name="AutoShape 33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34" name="AutoShape 34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35" name="AutoShape 35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36" name="TextBox 36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37" name="AutoShape 37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38" name="AutoShape 38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39" name="AutoShape 39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40" name="AutoShape 40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13</xdr:col>
      <xdr:colOff>0</xdr:colOff>
      <xdr:row>0</xdr:row>
      <xdr:rowOff>0</xdr:rowOff>
    </xdr:from>
    <xdr:ext cx="114300" cy="238125"/>
    <xdr:sp>
      <xdr:nvSpPr>
        <xdr:cNvPr id="41" name="TextBox 41"/>
        <xdr:cNvSpPr txBox="1">
          <a:spLocks noChangeArrowheads="1"/>
        </xdr:cNvSpPr>
      </xdr:nvSpPr>
      <xdr:spPr>
        <a:xfrm>
          <a:off x="9563100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42" name="AutoShape 42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43" name="AutoShape 43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30">
      <xdr:nvSpPr>
        <xdr:cNvPr id="44" name="AutoShape 44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29">
      <xdr:nvSpPr>
        <xdr:cNvPr id="45" name="AutoShape 45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 macro="[1]!Macro31">
      <xdr:nvSpPr>
        <xdr:cNvPr id="46" name="AutoShape 46"/>
        <xdr:cNvSpPr>
          <a:spLocks/>
        </xdr:cNvSpPr>
      </xdr:nvSpPr>
      <xdr:spPr>
        <a:xfrm>
          <a:off x="19716750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285750</xdr:colOff>
      <xdr:row>0</xdr:row>
      <xdr:rowOff>0</xdr:rowOff>
    </xdr:to>
    <xdr:sp macro="[1]!Macro4">
      <xdr:nvSpPr>
        <xdr:cNvPr id="47" name="AutoShape 47"/>
        <xdr:cNvSpPr>
          <a:spLocks/>
        </xdr:cNvSpPr>
      </xdr:nvSpPr>
      <xdr:spPr>
        <a:xfrm>
          <a:off x="20669250" y="0"/>
          <a:ext cx="2857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38</xdr:col>
      <xdr:colOff>466725</xdr:colOff>
      <xdr:row>0</xdr:row>
      <xdr:rowOff>0</xdr:rowOff>
    </xdr:to>
    <xdr:sp macro="[1]!Macro9">
      <xdr:nvSpPr>
        <xdr:cNvPr id="48" name="AutoShape 48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12</xdr:col>
      <xdr:colOff>190500</xdr:colOff>
      <xdr:row>0</xdr:row>
      <xdr:rowOff>0</xdr:rowOff>
    </xdr:from>
    <xdr:ext cx="114300" cy="238125"/>
    <xdr:sp>
      <xdr:nvSpPr>
        <xdr:cNvPr id="49" name="TextBox 49"/>
        <xdr:cNvSpPr txBox="1">
          <a:spLocks noChangeArrowheads="1"/>
        </xdr:cNvSpPr>
      </xdr:nvSpPr>
      <xdr:spPr>
        <a:xfrm>
          <a:off x="9305925" y="0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142875</xdr:colOff>
      <xdr:row>0</xdr:row>
      <xdr:rowOff>0</xdr:rowOff>
    </xdr:from>
    <xdr:to>
      <xdr:col>38</xdr:col>
      <xdr:colOff>466725</xdr:colOff>
      <xdr:row>0</xdr:row>
      <xdr:rowOff>0</xdr:rowOff>
    </xdr:to>
    <xdr:sp macro="[1]!Macro11">
      <xdr:nvSpPr>
        <xdr:cNvPr id="50" name="AutoShape 50"/>
        <xdr:cNvSpPr>
          <a:spLocks/>
        </xdr:cNvSpPr>
      </xdr:nvSpPr>
      <xdr:spPr>
        <a:xfrm>
          <a:off x="20669250" y="0"/>
          <a:ext cx="466725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51" name="AutoShape 51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52" name="AutoShape 52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6</xdr:row>
      <xdr:rowOff>0</xdr:rowOff>
    </xdr:from>
    <xdr:ext cx="104775" cy="238125"/>
    <xdr:sp>
      <xdr:nvSpPr>
        <xdr:cNvPr id="53" name="TextBox 53"/>
        <xdr:cNvSpPr txBox="1">
          <a:spLocks noChangeArrowheads="1"/>
        </xdr:cNvSpPr>
      </xdr:nvSpPr>
      <xdr:spPr>
        <a:xfrm>
          <a:off x="7419975" y="176212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54" name="AutoShape 54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55" name="AutoShape 55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30">
      <xdr:nvSpPr>
        <xdr:cNvPr id="56" name="AutoShape 56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29">
      <xdr:nvSpPr>
        <xdr:cNvPr id="57" name="AutoShape 57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31">
      <xdr:nvSpPr>
        <xdr:cNvPr id="58" name="AutoShape 58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59" name="AutoShape 59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60" name="AutoShape 60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6</xdr:row>
      <xdr:rowOff>0</xdr:rowOff>
    </xdr:from>
    <xdr:ext cx="114300" cy="238125"/>
    <xdr:sp>
      <xdr:nvSpPr>
        <xdr:cNvPr id="61" name="TextBox 61"/>
        <xdr:cNvSpPr txBox="1">
          <a:spLocks noChangeArrowheads="1"/>
        </xdr:cNvSpPr>
      </xdr:nvSpPr>
      <xdr:spPr>
        <a:xfrm>
          <a:off x="7210425" y="176212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62" name="AutoShape 62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37</xdr:col>
      <xdr:colOff>0</xdr:colOff>
      <xdr:row>3</xdr:row>
      <xdr:rowOff>28575</xdr:rowOff>
    </xdr:from>
    <xdr:to>
      <xdr:col>37</xdr:col>
      <xdr:colOff>0</xdr:colOff>
      <xdr:row>4</xdr:row>
      <xdr:rowOff>104775</xdr:rowOff>
    </xdr:to>
    <xdr:sp macro="[1]!Macro29">
      <xdr:nvSpPr>
        <xdr:cNvPr id="63" name="AutoShape 63"/>
        <xdr:cNvSpPr>
          <a:spLocks/>
        </xdr:cNvSpPr>
      </xdr:nvSpPr>
      <xdr:spPr>
        <a:xfrm>
          <a:off x="20669250" y="800100"/>
          <a:ext cx="0" cy="5334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64" name="AutoShape 64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65" name="AutoShape 65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8</xdr:col>
      <xdr:colOff>114300</xdr:colOff>
      <xdr:row>6</xdr:row>
      <xdr:rowOff>0</xdr:rowOff>
    </xdr:from>
    <xdr:ext cx="104775" cy="238125"/>
    <xdr:sp>
      <xdr:nvSpPr>
        <xdr:cNvPr id="66" name="TextBox 66"/>
        <xdr:cNvSpPr txBox="1">
          <a:spLocks noChangeArrowheads="1"/>
        </xdr:cNvSpPr>
      </xdr:nvSpPr>
      <xdr:spPr>
        <a:xfrm>
          <a:off x="7419975" y="1762125"/>
          <a:ext cx="104775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67" name="AutoShape 67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68" name="AutoShape 68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30">
      <xdr:nvSpPr>
        <xdr:cNvPr id="69" name="AutoShape 69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29">
      <xdr:nvSpPr>
        <xdr:cNvPr id="70" name="AutoShape 70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[1]!Macro31">
      <xdr:nvSpPr>
        <xdr:cNvPr id="71" name="AutoShape 71"/>
        <xdr:cNvSpPr>
          <a:spLocks/>
        </xdr:cNvSpPr>
      </xdr:nvSpPr>
      <xdr:spPr>
        <a:xfrm>
          <a:off x="19250025" y="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285750</xdr:colOff>
      <xdr:row>0</xdr:row>
      <xdr:rowOff>0</xdr:rowOff>
    </xdr:to>
    <xdr:sp macro="[1]!Macro4">
      <xdr:nvSpPr>
        <xdr:cNvPr id="72" name="AutoShape 72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OK</a:t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523875</xdr:colOff>
      <xdr:row>0</xdr:row>
      <xdr:rowOff>0</xdr:rowOff>
    </xdr:to>
    <xdr:sp macro="[1]!Macro9">
      <xdr:nvSpPr>
        <xdr:cNvPr id="73" name="AutoShape 73"/>
        <xdr:cNvSpPr>
          <a:spLocks/>
        </xdr:cNvSpPr>
      </xdr:nvSpPr>
      <xdr:spPr>
        <a:xfrm>
          <a:off x="20307300" y="0"/>
          <a:ext cx="3619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MAIN</a:t>
          </a:r>
        </a:p>
      </xdr:txBody>
    </xdr:sp>
    <xdr:clientData/>
  </xdr:twoCellAnchor>
  <xdr:oneCellAnchor>
    <xdr:from>
      <xdr:col>7</xdr:col>
      <xdr:colOff>409575</xdr:colOff>
      <xdr:row>6</xdr:row>
      <xdr:rowOff>0</xdr:rowOff>
    </xdr:from>
    <xdr:ext cx="114300" cy="238125"/>
    <xdr:sp>
      <xdr:nvSpPr>
        <xdr:cNvPr id="74" name="TextBox 74"/>
        <xdr:cNvSpPr txBox="1">
          <a:spLocks noChangeArrowheads="1"/>
        </xdr:cNvSpPr>
      </xdr:nvSpPr>
      <xdr:spPr>
        <a:xfrm>
          <a:off x="7210425" y="1762125"/>
          <a:ext cx="114300" cy="238125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36</xdr:col>
      <xdr:colOff>142875</xdr:colOff>
      <xdr:row>0</xdr:row>
      <xdr:rowOff>0</xdr:rowOff>
    </xdr:from>
    <xdr:to>
      <xdr:col>37</xdr:col>
      <xdr:colOff>542925</xdr:colOff>
      <xdr:row>0</xdr:row>
      <xdr:rowOff>0</xdr:rowOff>
    </xdr:to>
    <xdr:sp macro="[1]!Macro11">
      <xdr:nvSpPr>
        <xdr:cNvPr id="75" name="AutoShape 75"/>
        <xdr:cNvSpPr>
          <a:spLocks/>
        </xdr:cNvSpPr>
      </xdr:nvSpPr>
      <xdr:spPr>
        <a:xfrm>
          <a:off x="20326350" y="0"/>
          <a:ext cx="34290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Tan\rekod%20Ujianan%20BulananTahun%204%20Tahun%202003\Ujian%20BulananTahun5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hsT5"/>
      <sheetName val="Feb2004"/>
      <sheetName val="Mac04"/>
      <sheetName val="Apr04"/>
      <sheetName val="Jun04"/>
      <sheetName val="July04"/>
    </sheetNames>
    <definedNames>
      <definedName name="Macro11"/>
      <definedName name="Macro29"/>
      <definedName name="Macro30"/>
      <definedName name="Macro31"/>
      <definedName name="Macro4"/>
      <definedName name="Macro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zoomScale="50" zoomScaleNormal="50" workbookViewId="0" topLeftCell="A31">
      <selection activeCell="B37" sqref="B37"/>
    </sheetView>
  </sheetViews>
  <sheetFormatPr defaultColWidth="9.140625" defaultRowHeight="12.75"/>
  <cols>
    <col min="1" max="1" width="4.28125" style="8" customWidth="1"/>
    <col min="2" max="2" width="38.140625" style="8" bestFit="1" customWidth="1"/>
    <col min="3" max="3" width="14.8515625" style="8" bestFit="1" customWidth="1"/>
    <col min="4" max="4" width="6.7109375" style="8" customWidth="1"/>
    <col min="5" max="5" width="7.57421875" style="8" customWidth="1"/>
    <col min="6" max="7" width="6.7109375" style="8" customWidth="1"/>
    <col min="8" max="8" width="7.57421875" style="8" customWidth="1"/>
    <col min="9" max="9" width="6.7109375" style="8" customWidth="1"/>
    <col min="10" max="10" width="7.00390625" style="8" customWidth="1"/>
    <col min="11" max="18" width="6.7109375" style="8" customWidth="1"/>
    <col min="19" max="19" width="6.7109375" style="74" customWidth="1"/>
    <col min="20" max="24" width="6.7109375" style="8" customWidth="1"/>
    <col min="25" max="25" width="7.140625" style="8" customWidth="1"/>
    <col min="26" max="26" width="7.421875" style="8" customWidth="1"/>
    <col min="27" max="27" width="8.8515625" style="74" customWidth="1"/>
    <col min="28" max="28" width="6.7109375" style="74" customWidth="1"/>
    <col min="29" max="29" width="5.7109375" style="74" customWidth="1"/>
    <col min="30" max="30" width="7.421875" style="8" customWidth="1"/>
    <col min="31" max="31" width="6.7109375" style="8" customWidth="1"/>
    <col min="32" max="32" width="6.140625" style="8" customWidth="1"/>
    <col min="33" max="33" width="5.28125" style="8" bestFit="1" customWidth="1"/>
    <col min="34" max="35" width="12.00390625" style="8" hidden="1" customWidth="1"/>
    <col min="36" max="36" width="5.00390625" style="8" customWidth="1"/>
    <col min="37" max="37" width="5.8515625" style="8" customWidth="1"/>
    <col min="38" max="38" width="5.421875" style="8" customWidth="1"/>
    <col min="39" max="39" width="2.57421875" style="8" customWidth="1"/>
    <col min="40" max="40" width="7.140625" style="8" customWidth="1"/>
    <col min="41" max="41" width="5.00390625" style="8" customWidth="1"/>
    <col min="42" max="42" width="7.8515625" style="8" customWidth="1"/>
    <col min="43" max="16384" width="9.140625" style="8" customWidth="1"/>
  </cols>
  <sheetData>
    <row r="1" spans="1:38" ht="20.25">
      <c r="A1" s="1" t="s">
        <v>79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6"/>
      <c r="AB1" s="6"/>
      <c r="AC1" s="6"/>
      <c r="AD1" s="7"/>
      <c r="AE1" s="7"/>
      <c r="AF1" s="7"/>
      <c r="AG1" s="7"/>
      <c r="AH1" s="7"/>
      <c r="AI1" s="7"/>
      <c r="AJ1" s="7"/>
      <c r="AK1" s="7"/>
      <c r="AL1" s="7"/>
    </row>
    <row r="2" spans="1:41" ht="20.25">
      <c r="A2" s="1" t="s">
        <v>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2"/>
      <c r="AB2" s="12"/>
      <c r="AC2" s="12"/>
      <c r="AD2" s="13"/>
      <c r="AE2" s="13"/>
      <c r="AF2" s="7"/>
      <c r="AG2" s="7"/>
      <c r="AH2" s="7"/>
      <c r="AI2" s="7"/>
      <c r="AJ2" s="7"/>
      <c r="AK2" s="7"/>
      <c r="AL2" s="7"/>
      <c r="AN2" s="14"/>
      <c r="AO2" s="14"/>
    </row>
    <row r="3" spans="1:33" s="20" customFormat="1" ht="20.25">
      <c r="A3" s="15" t="s">
        <v>126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8"/>
      <c r="AB3" s="18"/>
      <c r="AC3" s="18"/>
      <c r="AD3" s="19"/>
      <c r="AE3" s="19"/>
      <c r="AG3" s="75"/>
    </row>
    <row r="4" spans="1:31" s="25" customFormat="1" ht="18.75">
      <c r="A4" s="21"/>
      <c r="B4" s="21"/>
      <c r="C4" s="22"/>
      <c r="D4" s="125" t="s">
        <v>1</v>
      </c>
      <c r="E4" s="126"/>
      <c r="F4" s="126"/>
      <c r="G4" s="126"/>
      <c r="H4" s="124"/>
      <c r="I4" s="125" t="s">
        <v>2</v>
      </c>
      <c r="J4" s="126"/>
      <c r="K4" s="126"/>
      <c r="L4" s="126"/>
      <c r="M4" s="124"/>
      <c r="N4" s="125" t="s">
        <v>3</v>
      </c>
      <c r="O4" s="126"/>
      <c r="P4" s="124"/>
      <c r="Q4" s="113" t="s">
        <v>4</v>
      </c>
      <c r="R4" s="114"/>
      <c r="S4" s="123" t="s">
        <v>5</v>
      </c>
      <c r="T4" s="124"/>
      <c r="U4" s="125" t="s">
        <v>6</v>
      </c>
      <c r="V4" s="124"/>
      <c r="W4" s="125" t="s">
        <v>7</v>
      </c>
      <c r="X4" s="124"/>
      <c r="Y4" s="125" t="s">
        <v>8</v>
      </c>
      <c r="Z4" s="124"/>
      <c r="AA4" s="116" t="s">
        <v>9</v>
      </c>
      <c r="AB4" s="23" t="s">
        <v>10</v>
      </c>
      <c r="AC4" s="23"/>
      <c r="AD4" s="118" t="s">
        <v>11</v>
      </c>
      <c r="AE4" s="119" t="s">
        <v>12</v>
      </c>
    </row>
    <row r="5" spans="1:31" s="20" customFormat="1" ht="24.75" customHeight="1">
      <c r="A5" s="26" t="s">
        <v>13</v>
      </c>
      <c r="B5" s="26"/>
      <c r="C5" s="27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17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17</v>
      </c>
      <c r="N5" s="28" t="s">
        <v>15</v>
      </c>
      <c r="O5" s="28" t="s">
        <v>19</v>
      </c>
      <c r="P5" s="27" t="s">
        <v>17</v>
      </c>
      <c r="Q5" s="29" t="s">
        <v>20</v>
      </c>
      <c r="R5" s="30" t="s">
        <v>21</v>
      </c>
      <c r="S5" s="31" t="s">
        <v>9</v>
      </c>
      <c r="T5" s="27" t="s">
        <v>17</v>
      </c>
      <c r="U5" s="32" t="s">
        <v>22</v>
      </c>
      <c r="V5" s="27" t="s">
        <v>17</v>
      </c>
      <c r="W5" s="32" t="s">
        <v>23</v>
      </c>
      <c r="X5" s="27" t="s">
        <v>17</v>
      </c>
      <c r="Y5" s="32" t="s">
        <v>24</v>
      </c>
      <c r="Z5" s="27" t="s">
        <v>17</v>
      </c>
      <c r="AA5" s="117"/>
      <c r="AB5" s="33" t="s">
        <v>25</v>
      </c>
      <c r="AC5" s="33" t="s">
        <v>17</v>
      </c>
      <c r="AD5" s="117"/>
      <c r="AE5" s="120"/>
    </row>
    <row r="6" spans="1:31" s="41" customFormat="1" ht="27.75" customHeight="1">
      <c r="A6" s="34">
        <v>1</v>
      </c>
      <c r="B6" s="86" t="s">
        <v>80</v>
      </c>
      <c r="C6" s="84" t="s">
        <v>26</v>
      </c>
      <c r="D6" s="43"/>
      <c r="E6" s="36"/>
      <c r="F6" s="37">
        <f aca="true" t="shared" si="0" ref="F6:F44">IF(E6="","",IF(E6&gt;=80,"A",IF(E6&gt;=60,"B",IF(E6&gt;=40,"C",IF(E6&gt;=20,"D",IF(E6&gt;=0,"E"))))))</f>
      </c>
      <c r="G6" s="36"/>
      <c r="H6" s="37">
        <f aca="true" t="shared" si="1" ref="H6:H44">IF(G6="","",IF(G6&gt;=80,"A",IF(G6&gt;=60,"B",IF(G6&gt;=40,"C",IF(G6&gt;=20,"D",IF(G6&gt;=0,"E"))))))</f>
      </c>
      <c r="I6" s="36"/>
      <c r="J6" s="36"/>
      <c r="K6" s="37">
        <f aca="true" t="shared" si="2" ref="K6:K44">IF(J6="","",IF(J6&gt;=80,"A",IF(J6&gt;=60,"B",IF(J6&gt;=40,"C",IF(J6&gt;=20,"D",IF(J6&gt;=0,"E"))))))</f>
      </c>
      <c r="L6" s="36"/>
      <c r="M6" s="37">
        <f aca="true" t="shared" si="3" ref="M6:M44">IF(L6="","",IF(L6&gt;=80,"A",IF(L6&gt;=60,"B",IF(L6&gt;=40,"C",IF(L6&gt;=20,"D",IF(L6&gt;=0,"E"))))))</f>
      </c>
      <c r="N6" s="37"/>
      <c r="O6" s="36"/>
      <c r="P6" s="37">
        <f aca="true" t="shared" si="4" ref="P6:P44">IF(O6="","",IF(O6&gt;=80,"A",IF(O6&gt;=60,"B",IF(O6&gt;=40,"C",IF(O6&gt;=20,"D",IF(O6&gt;=0,"E"))))))</f>
      </c>
      <c r="Q6" s="38"/>
      <c r="R6" s="38"/>
      <c r="S6" s="39">
        <f aca="true" t="shared" si="5" ref="S6:S44">IF(Q6="","",(Q6*1.5+R6))</f>
      </c>
      <c r="T6" s="37">
        <f aca="true" t="shared" si="6" ref="T6:T44">IF(S6&lt;20,"E",IF(R6="","",IF(R6&lt;20,"D",IF(S6="","",IF(S6&gt;=80,"A",IF(S6&gt;=60,"B",IF(S6&gt;=40,"C",IF(S6&gt;=20,"D"))))))))</f>
      </c>
      <c r="U6" s="36"/>
      <c r="V6" s="37">
        <f aca="true" t="shared" si="7" ref="V6:V45">IF(U6="","",IF(U6&gt;=80,"A",IF(U6&gt;=60,"B",IF(U6&gt;=0,"C"))))</f>
      </c>
      <c r="W6" s="36"/>
      <c r="X6" s="37">
        <f aca="true" t="shared" si="8" ref="X6:X44">IF(W6="","",IF(W6&gt;=80,"A",IF(W6&gt;=60,"B",IF(W6&gt;=40,"C",IF(W6&gt;=20,"D",IF(W6&gt;=0,"E"))))))</f>
      </c>
      <c r="Y6" s="36"/>
      <c r="Z6" s="37">
        <f aca="true" t="shared" si="9" ref="Z6:Z44">IF(Y6="","",IF(Y6&gt;=80,"A",IF(Y6&gt;=60,"B",IF(Y6&gt;=40,"C",IF(Y6&gt;=20,"D",IF(Y6&gt;=0,"E"))))))</f>
      </c>
      <c r="AA6" s="39">
        <f aca="true" t="shared" si="10" ref="AA6:AA44">IF(E6="","",SUM(E6,G6,J6,L6,O6,S6,U6,W6,Y6))</f>
      </c>
      <c r="AB6" s="39">
        <f aca="true" t="shared" si="11" ref="AB6:AB44">IF(AA6="","",(AA6/9))</f>
      </c>
      <c r="AC6" s="37">
        <f aca="true" t="shared" si="12" ref="AC6:AC44">IF(AB6="","",IF(AB6&gt;=80,"A",IF(AB6&gt;=60,"B",IF(AB6&gt;=40,"C",IF(AB6&gt;=20,"D",IF(AB6&gt;=0,"E"))))))</f>
      </c>
      <c r="AD6" s="37">
        <f aca="true" t="shared" si="13" ref="AD6:AD44">IF(AA6="","",COUNTIF(E6:P6,"&lt;40")+COUNTIF(Q6,"&lt;20")+COUNTIF(W6:X6,"&lt;40"))</f>
      </c>
      <c r="AE6" s="40">
        <f aca="true" t="shared" si="14" ref="AE6:AE44">IF(AA6="","",RANK(AA6,$AA$6:$AA$44))</f>
      </c>
    </row>
    <row r="7" spans="1:31" s="41" customFormat="1" ht="27.75" customHeight="1">
      <c r="A7" s="42">
        <v>2</v>
      </c>
      <c r="B7" s="87" t="s">
        <v>81</v>
      </c>
      <c r="C7" s="85" t="s">
        <v>29</v>
      </c>
      <c r="D7" s="43"/>
      <c r="E7" s="36"/>
      <c r="F7" s="37">
        <f t="shared" si="0"/>
      </c>
      <c r="G7" s="36"/>
      <c r="H7" s="37">
        <f t="shared" si="1"/>
      </c>
      <c r="I7" s="36"/>
      <c r="J7" s="36"/>
      <c r="K7" s="37">
        <f t="shared" si="2"/>
      </c>
      <c r="L7" s="36"/>
      <c r="M7" s="37">
        <f t="shared" si="3"/>
      </c>
      <c r="N7" s="37"/>
      <c r="O7" s="36"/>
      <c r="P7" s="37">
        <f t="shared" si="4"/>
      </c>
      <c r="Q7" s="38"/>
      <c r="R7" s="38"/>
      <c r="S7" s="39">
        <f t="shared" si="5"/>
      </c>
      <c r="T7" s="37">
        <f t="shared" si="6"/>
      </c>
      <c r="U7" s="36"/>
      <c r="V7" s="37">
        <f t="shared" si="7"/>
      </c>
      <c r="W7" s="36"/>
      <c r="X7" s="37">
        <f t="shared" si="8"/>
      </c>
      <c r="Y7" s="36"/>
      <c r="Z7" s="37">
        <f t="shared" si="9"/>
      </c>
      <c r="AA7" s="39">
        <f t="shared" si="10"/>
      </c>
      <c r="AB7" s="39">
        <f t="shared" si="11"/>
      </c>
      <c r="AC7" s="37">
        <f t="shared" si="12"/>
      </c>
      <c r="AD7" s="37">
        <f t="shared" si="13"/>
      </c>
      <c r="AE7" s="40">
        <f t="shared" si="14"/>
      </c>
    </row>
    <row r="8" spans="1:31" s="41" customFormat="1" ht="27.75" customHeight="1">
      <c r="A8" s="42">
        <v>3</v>
      </c>
      <c r="B8" s="87" t="s">
        <v>82</v>
      </c>
      <c r="C8" s="85" t="s">
        <v>30</v>
      </c>
      <c r="D8" s="43"/>
      <c r="E8" s="36"/>
      <c r="F8" s="37">
        <f t="shared" si="0"/>
      </c>
      <c r="G8" s="36"/>
      <c r="H8" s="37">
        <f t="shared" si="1"/>
      </c>
      <c r="I8" s="36"/>
      <c r="J8" s="36"/>
      <c r="K8" s="37">
        <f t="shared" si="2"/>
      </c>
      <c r="L8" s="36"/>
      <c r="M8" s="37">
        <f t="shared" si="3"/>
      </c>
      <c r="N8" s="37"/>
      <c r="O8" s="36"/>
      <c r="P8" s="37">
        <f t="shared" si="4"/>
      </c>
      <c r="Q8" s="38"/>
      <c r="R8" s="38"/>
      <c r="S8" s="39">
        <f t="shared" si="5"/>
      </c>
      <c r="T8" s="37">
        <f t="shared" si="6"/>
      </c>
      <c r="U8" s="36"/>
      <c r="V8" s="37">
        <f t="shared" si="7"/>
      </c>
      <c r="W8" s="36"/>
      <c r="X8" s="37">
        <f t="shared" si="8"/>
      </c>
      <c r="Y8" s="36"/>
      <c r="Z8" s="37">
        <f t="shared" si="9"/>
      </c>
      <c r="AA8" s="39">
        <f t="shared" si="10"/>
      </c>
      <c r="AB8" s="39">
        <f t="shared" si="11"/>
      </c>
      <c r="AC8" s="37">
        <f t="shared" si="12"/>
      </c>
      <c r="AD8" s="37">
        <f t="shared" si="13"/>
      </c>
      <c r="AE8" s="40">
        <f t="shared" si="14"/>
      </c>
    </row>
    <row r="9" spans="1:31" s="41" customFormat="1" ht="27.75" customHeight="1">
      <c r="A9" s="42">
        <v>4</v>
      </c>
      <c r="B9" s="87" t="s">
        <v>83</v>
      </c>
      <c r="C9" s="85" t="s">
        <v>33</v>
      </c>
      <c r="D9" s="43"/>
      <c r="E9" s="36"/>
      <c r="F9" s="37">
        <f t="shared" si="0"/>
      </c>
      <c r="G9" s="36"/>
      <c r="H9" s="37">
        <f t="shared" si="1"/>
      </c>
      <c r="I9" s="36"/>
      <c r="J9" s="36"/>
      <c r="K9" s="37">
        <f t="shared" si="2"/>
      </c>
      <c r="L9" s="36"/>
      <c r="M9" s="37">
        <f t="shared" si="3"/>
      </c>
      <c r="N9" s="37"/>
      <c r="O9" s="36"/>
      <c r="P9" s="37">
        <f t="shared" si="4"/>
      </c>
      <c r="Q9" s="38"/>
      <c r="R9" s="38"/>
      <c r="S9" s="39">
        <f t="shared" si="5"/>
      </c>
      <c r="T9" s="37">
        <f t="shared" si="6"/>
      </c>
      <c r="U9" s="36"/>
      <c r="V9" s="37">
        <f t="shared" si="7"/>
      </c>
      <c r="W9" s="36"/>
      <c r="X9" s="37">
        <f t="shared" si="8"/>
      </c>
      <c r="Y9" s="36"/>
      <c r="Z9" s="37">
        <f t="shared" si="9"/>
      </c>
      <c r="AA9" s="39">
        <f t="shared" si="10"/>
      </c>
      <c r="AB9" s="39">
        <f t="shared" si="11"/>
      </c>
      <c r="AC9" s="37">
        <f t="shared" si="12"/>
      </c>
      <c r="AD9" s="37">
        <f t="shared" si="13"/>
      </c>
      <c r="AE9" s="40">
        <f t="shared" si="14"/>
      </c>
    </row>
    <row r="10" spans="1:31" s="41" customFormat="1" ht="27.75" customHeight="1">
      <c r="A10" s="42">
        <v>5</v>
      </c>
      <c r="B10" s="87" t="s">
        <v>84</v>
      </c>
      <c r="C10" s="85" t="s">
        <v>34</v>
      </c>
      <c r="D10" s="43"/>
      <c r="E10" s="36"/>
      <c r="F10" s="37">
        <f t="shared" si="0"/>
      </c>
      <c r="G10" s="36"/>
      <c r="H10" s="37">
        <f t="shared" si="1"/>
      </c>
      <c r="I10" s="36"/>
      <c r="J10" s="36"/>
      <c r="K10" s="37">
        <f t="shared" si="2"/>
      </c>
      <c r="L10" s="36"/>
      <c r="M10" s="37">
        <f t="shared" si="3"/>
      </c>
      <c r="N10" s="37"/>
      <c r="O10" s="36"/>
      <c r="P10" s="37">
        <f t="shared" si="4"/>
      </c>
      <c r="Q10" s="38"/>
      <c r="R10" s="38"/>
      <c r="S10" s="39">
        <f t="shared" si="5"/>
      </c>
      <c r="T10" s="37">
        <f t="shared" si="6"/>
      </c>
      <c r="U10" s="36"/>
      <c r="V10" s="37">
        <f t="shared" si="7"/>
      </c>
      <c r="W10" s="36"/>
      <c r="X10" s="37">
        <f t="shared" si="8"/>
      </c>
      <c r="Y10" s="36"/>
      <c r="Z10" s="37">
        <f t="shared" si="9"/>
      </c>
      <c r="AA10" s="39">
        <f t="shared" si="10"/>
      </c>
      <c r="AB10" s="39">
        <f t="shared" si="11"/>
      </c>
      <c r="AC10" s="37">
        <f t="shared" si="12"/>
      </c>
      <c r="AD10" s="37">
        <f t="shared" si="13"/>
      </c>
      <c r="AE10" s="40">
        <f t="shared" si="14"/>
      </c>
    </row>
    <row r="11" spans="1:31" s="41" customFormat="1" ht="27.75" customHeight="1">
      <c r="A11" s="42">
        <v>6</v>
      </c>
      <c r="B11" s="87" t="s">
        <v>85</v>
      </c>
      <c r="C11" s="85" t="s">
        <v>35</v>
      </c>
      <c r="D11" s="43"/>
      <c r="E11" s="36"/>
      <c r="F11" s="37">
        <f t="shared" si="0"/>
      </c>
      <c r="G11" s="36"/>
      <c r="H11" s="37">
        <f t="shared" si="1"/>
      </c>
      <c r="I11" s="36"/>
      <c r="J11" s="36"/>
      <c r="K11" s="37">
        <f t="shared" si="2"/>
      </c>
      <c r="L11" s="36"/>
      <c r="M11" s="37">
        <f t="shared" si="3"/>
      </c>
      <c r="N11" s="37"/>
      <c r="O11" s="36"/>
      <c r="P11" s="37">
        <f t="shared" si="4"/>
      </c>
      <c r="Q11" s="38"/>
      <c r="R11" s="38"/>
      <c r="S11" s="39">
        <f t="shared" si="5"/>
      </c>
      <c r="T11" s="37">
        <f t="shared" si="6"/>
      </c>
      <c r="U11" s="36"/>
      <c r="V11" s="37">
        <f t="shared" si="7"/>
      </c>
      <c r="W11" s="36"/>
      <c r="X11" s="37">
        <f t="shared" si="8"/>
      </c>
      <c r="Y11" s="36"/>
      <c r="Z11" s="37">
        <f t="shared" si="9"/>
      </c>
      <c r="AA11" s="39">
        <f t="shared" si="10"/>
      </c>
      <c r="AB11" s="39">
        <f t="shared" si="11"/>
      </c>
      <c r="AC11" s="37">
        <f t="shared" si="12"/>
      </c>
      <c r="AD11" s="37">
        <f t="shared" si="13"/>
      </c>
      <c r="AE11" s="40">
        <f t="shared" si="14"/>
      </c>
    </row>
    <row r="12" spans="1:31" s="41" customFormat="1" ht="27.75" customHeight="1">
      <c r="A12" s="42">
        <v>7</v>
      </c>
      <c r="B12" s="87" t="s">
        <v>86</v>
      </c>
      <c r="C12" s="85" t="s">
        <v>87</v>
      </c>
      <c r="D12" s="43"/>
      <c r="E12" s="36"/>
      <c r="F12" s="37">
        <f t="shared" si="0"/>
      </c>
      <c r="G12" s="36"/>
      <c r="H12" s="37">
        <f t="shared" si="1"/>
      </c>
      <c r="I12" s="36"/>
      <c r="J12" s="36"/>
      <c r="K12" s="37">
        <f t="shared" si="2"/>
      </c>
      <c r="L12" s="36"/>
      <c r="M12" s="37">
        <f t="shared" si="3"/>
      </c>
      <c r="N12" s="37"/>
      <c r="O12" s="36"/>
      <c r="P12" s="37">
        <f t="shared" si="4"/>
      </c>
      <c r="Q12" s="38"/>
      <c r="R12" s="38"/>
      <c r="S12" s="39">
        <f t="shared" si="5"/>
      </c>
      <c r="T12" s="37">
        <f t="shared" si="6"/>
      </c>
      <c r="U12" s="36"/>
      <c r="V12" s="37">
        <f t="shared" si="7"/>
      </c>
      <c r="W12" s="36"/>
      <c r="X12" s="37">
        <f t="shared" si="8"/>
      </c>
      <c r="Y12" s="36"/>
      <c r="Z12" s="37">
        <f t="shared" si="9"/>
      </c>
      <c r="AA12" s="39">
        <f t="shared" si="10"/>
      </c>
      <c r="AB12" s="39">
        <f t="shared" si="11"/>
      </c>
      <c r="AC12" s="37">
        <f t="shared" si="12"/>
      </c>
      <c r="AD12" s="37">
        <f t="shared" si="13"/>
      </c>
      <c r="AE12" s="40">
        <f t="shared" si="14"/>
      </c>
    </row>
    <row r="13" spans="1:31" s="41" customFormat="1" ht="27.75" customHeight="1">
      <c r="A13" s="42">
        <v>8</v>
      </c>
      <c r="B13" s="87" t="s">
        <v>88</v>
      </c>
      <c r="C13" s="85" t="s">
        <v>36</v>
      </c>
      <c r="D13" s="43"/>
      <c r="E13" s="36"/>
      <c r="F13" s="37">
        <f t="shared" si="0"/>
      </c>
      <c r="G13" s="36"/>
      <c r="H13" s="37">
        <f t="shared" si="1"/>
      </c>
      <c r="I13" s="36"/>
      <c r="J13" s="36"/>
      <c r="K13" s="37">
        <f t="shared" si="2"/>
      </c>
      <c r="L13" s="36"/>
      <c r="M13" s="37">
        <f t="shared" si="3"/>
      </c>
      <c r="N13" s="37"/>
      <c r="O13" s="36"/>
      <c r="P13" s="37">
        <f t="shared" si="4"/>
      </c>
      <c r="Q13" s="38"/>
      <c r="R13" s="38"/>
      <c r="S13" s="39">
        <f t="shared" si="5"/>
      </c>
      <c r="T13" s="37">
        <f t="shared" si="6"/>
      </c>
      <c r="U13" s="36"/>
      <c r="V13" s="37">
        <f t="shared" si="7"/>
      </c>
      <c r="W13" s="36"/>
      <c r="X13" s="37">
        <f t="shared" si="8"/>
      </c>
      <c r="Y13" s="36"/>
      <c r="Z13" s="37">
        <f t="shared" si="9"/>
      </c>
      <c r="AA13" s="39">
        <f t="shared" si="10"/>
      </c>
      <c r="AB13" s="39">
        <f t="shared" si="11"/>
      </c>
      <c r="AC13" s="37">
        <f t="shared" si="12"/>
      </c>
      <c r="AD13" s="37">
        <f t="shared" si="13"/>
      </c>
      <c r="AE13" s="40">
        <f t="shared" si="14"/>
      </c>
    </row>
    <row r="14" spans="1:31" s="41" customFormat="1" ht="27.75" customHeight="1">
      <c r="A14" s="42">
        <v>9</v>
      </c>
      <c r="B14" s="87" t="s">
        <v>89</v>
      </c>
      <c r="C14" s="85" t="s">
        <v>37</v>
      </c>
      <c r="D14" s="43"/>
      <c r="E14" s="36"/>
      <c r="F14" s="37">
        <f t="shared" si="0"/>
      </c>
      <c r="G14" s="36"/>
      <c r="H14" s="37">
        <f t="shared" si="1"/>
      </c>
      <c r="I14" s="36"/>
      <c r="J14" s="36"/>
      <c r="K14" s="37">
        <f t="shared" si="2"/>
      </c>
      <c r="L14" s="36"/>
      <c r="M14" s="37">
        <f t="shared" si="3"/>
      </c>
      <c r="N14" s="37"/>
      <c r="O14" s="36"/>
      <c r="P14" s="37">
        <f t="shared" si="4"/>
      </c>
      <c r="Q14" s="38"/>
      <c r="R14" s="38"/>
      <c r="S14" s="39">
        <f t="shared" si="5"/>
      </c>
      <c r="T14" s="37">
        <f t="shared" si="6"/>
      </c>
      <c r="U14" s="36"/>
      <c r="V14" s="37">
        <f t="shared" si="7"/>
      </c>
      <c r="W14" s="36"/>
      <c r="X14" s="37">
        <f t="shared" si="8"/>
      </c>
      <c r="Y14" s="36"/>
      <c r="Z14" s="37">
        <f t="shared" si="9"/>
      </c>
      <c r="AA14" s="39">
        <f t="shared" si="10"/>
      </c>
      <c r="AB14" s="39">
        <f t="shared" si="11"/>
      </c>
      <c r="AC14" s="37">
        <f t="shared" si="12"/>
      </c>
      <c r="AD14" s="37">
        <f t="shared" si="13"/>
      </c>
      <c r="AE14" s="40">
        <f t="shared" si="14"/>
      </c>
    </row>
    <row r="15" spans="1:31" s="41" customFormat="1" ht="27.75" customHeight="1">
      <c r="A15" s="42">
        <v>10</v>
      </c>
      <c r="B15" s="87" t="s">
        <v>90</v>
      </c>
      <c r="C15" s="85" t="s">
        <v>38</v>
      </c>
      <c r="D15" s="43"/>
      <c r="E15" s="36"/>
      <c r="F15" s="37">
        <f t="shared" si="0"/>
      </c>
      <c r="G15" s="36"/>
      <c r="H15" s="37">
        <f t="shared" si="1"/>
      </c>
      <c r="I15" s="36"/>
      <c r="J15" s="36"/>
      <c r="K15" s="37">
        <f t="shared" si="2"/>
      </c>
      <c r="L15" s="36"/>
      <c r="M15" s="37">
        <f t="shared" si="3"/>
      </c>
      <c r="N15" s="37"/>
      <c r="O15" s="36"/>
      <c r="P15" s="37">
        <f t="shared" si="4"/>
      </c>
      <c r="Q15" s="38"/>
      <c r="R15" s="38"/>
      <c r="S15" s="39">
        <f t="shared" si="5"/>
      </c>
      <c r="T15" s="37">
        <f t="shared" si="6"/>
      </c>
      <c r="U15" s="36"/>
      <c r="V15" s="37">
        <f t="shared" si="7"/>
      </c>
      <c r="W15" s="36"/>
      <c r="X15" s="37">
        <f t="shared" si="8"/>
      </c>
      <c r="Y15" s="36"/>
      <c r="Z15" s="37">
        <f t="shared" si="9"/>
      </c>
      <c r="AA15" s="39">
        <f t="shared" si="10"/>
      </c>
      <c r="AB15" s="39">
        <f t="shared" si="11"/>
      </c>
      <c r="AC15" s="37">
        <f t="shared" si="12"/>
      </c>
      <c r="AD15" s="37">
        <f>IF(AA15="","",COUNTIF(E15:P15,"&lt;40")+COUNTIF(Q15,"&lt;20")+COUNTIF(W15:X15,"&lt;40"))</f>
      </c>
      <c r="AE15" s="40">
        <f t="shared" si="14"/>
      </c>
    </row>
    <row r="16" spans="1:31" s="41" customFormat="1" ht="27.75" customHeight="1">
      <c r="A16" s="42">
        <v>11</v>
      </c>
      <c r="B16" s="87" t="s">
        <v>91</v>
      </c>
      <c r="C16" s="85" t="s">
        <v>39</v>
      </c>
      <c r="D16" s="43"/>
      <c r="E16" s="36"/>
      <c r="F16" s="37">
        <f t="shared" si="0"/>
      </c>
      <c r="G16" s="36"/>
      <c r="H16" s="37">
        <f t="shared" si="1"/>
      </c>
      <c r="I16" s="36"/>
      <c r="J16" s="36"/>
      <c r="K16" s="37">
        <f t="shared" si="2"/>
      </c>
      <c r="L16" s="36"/>
      <c r="M16" s="37">
        <f t="shared" si="3"/>
      </c>
      <c r="N16" s="37"/>
      <c r="O16" s="36"/>
      <c r="P16" s="37">
        <f t="shared" si="4"/>
      </c>
      <c r="Q16" s="38"/>
      <c r="R16" s="38"/>
      <c r="S16" s="39">
        <f t="shared" si="5"/>
      </c>
      <c r="T16" s="37">
        <f t="shared" si="6"/>
      </c>
      <c r="U16" s="36"/>
      <c r="V16" s="37">
        <f t="shared" si="7"/>
      </c>
      <c r="W16" s="36"/>
      <c r="X16" s="37">
        <f t="shared" si="8"/>
      </c>
      <c r="Y16" s="36"/>
      <c r="Z16" s="37">
        <f t="shared" si="9"/>
      </c>
      <c r="AA16" s="39">
        <f t="shared" si="10"/>
      </c>
      <c r="AB16" s="39">
        <f t="shared" si="11"/>
      </c>
      <c r="AC16" s="37">
        <f t="shared" si="12"/>
      </c>
      <c r="AD16" s="37">
        <f t="shared" si="13"/>
      </c>
      <c r="AE16" s="40">
        <f t="shared" si="14"/>
      </c>
    </row>
    <row r="17" spans="1:31" s="41" customFormat="1" ht="27.75" customHeight="1">
      <c r="A17" s="42">
        <v>12</v>
      </c>
      <c r="B17" s="87" t="s">
        <v>92</v>
      </c>
      <c r="C17" s="85" t="s">
        <v>40</v>
      </c>
      <c r="D17" s="43"/>
      <c r="E17" s="36"/>
      <c r="F17" s="37">
        <f t="shared" si="0"/>
      </c>
      <c r="G17" s="36"/>
      <c r="H17" s="37">
        <f t="shared" si="1"/>
      </c>
      <c r="I17" s="36"/>
      <c r="J17" s="36"/>
      <c r="K17" s="37">
        <f t="shared" si="2"/>
      </c>
      <c r="L17" s="36"/>
      <c r="M17" s="37">
        <f t="shared" si="3"/>
      </c>
      <c r="N17" s="37"/>
      <c r="O17" s="36"/>
      <c r="P17" s="37">
        <f t="shared" si="4"/>
      </c>
      <c r="Q17" s="38"/>
      <c r="R17" s="38"/>
      <c r="S17" s="39">
        <f t="shared" si="5"/>
      </c>
      <c r="T17" s="37">
        <f t="shared" si="6"/>
      </c>
      <c r="U17" s="36"/>
      <c r="V17" s="37">
        <f t="shared" si="7"/>
      </c>
      <c r="W17" s="36"/>
      <c r="X17" s="37">
        <f t="shared" si="8"/>
      </c>
      <c r="Y17" s="36"/>
      <c r="Z17" s="37">
        <f t="shared" si="9"/>
      </c>
      <c r="AA17" s="39">
        <f t="shared" si="10"/>
      </c>
      <c r="AB17" s="39">
        <f t="shared" si="11"/>
      </c>
      <c r="AC17" s="37">
        <f t="shared" si="12"/>
      </c>
      <c r="AD17" s="37">
        <f t="shared" si="13"/>
      </c>
      <c r="AE17" s="40">
        <f t="shared" si="14"/>
      </c>
    </row>
    <row r="18" spans="1:31" s="41" customFormat="1" ht="27.75" customHeight="1">
      <c r="A18" s="42">
        <v>13</v>
      </c>
      <c r="B18" s="87" t="s">
        <v>93</v>
      </c>
      <c r="C18" s="85" t="s">
        <v>42</v>
      </c>
      <c r="D18" s="43"/>
      <c r="E18" s="36"/>
      <c r="F18" s="37">
        <f t="shared" si="0"/>
      </c>
      <c r="G18" s="36"/>
      <c r="H18" s="37">
        <f t="shared" si="1"/>
      </c>
      <c r="I18" s="36"/>
      <c r="J18" s="36"/>
      <c r="K18" s="37">
        <f t="shared" si="2"/>
      </c>
      <c r="L18" s="36"/>
      <c r="M18" s="37">
        <f t="shared" si="3"/>
      </c>
      <c r="N18" s="37"/>
      <c r="O18" s="36"/>
      <c r="P18" s="37">
        <f t="shared" si="4"/>
      </c>
      <c r="Q18" s="38"/>
      <c r="R18" s="38"/>
      <c r="S18" s="39">
        <f t="shared" si="5"/>
      </c>
      <c r="T18" s="37">
        <f t="shared" si="6"/>
      </c>
      <c r="U18" s="36"/>
      <c r="V18" s="37">
        <f t="shared" si="7"/>
      </c>
      <c r="W18" s="36"/>
      <c r="X18" s="37">
        <f t="shared" si="8"/>
      </c>
      <c r="Y18" s="36"/>
      <c r="Z18" s="37">
        <f t="shared" si="9"/>
      </c>
      <c r="AA18" s="39">
        <f t="shared" si="10"/>
      </c>
      <c r="AB18" s="39">
        <f t="shared" si="11"/>
      </c>
      <c r="AC18" s="37">
        <f t="shared" si="12"/>
      </c>
      <c r="AD18" s="37">
        <f t="shared" si="13"/>
      </c>
      <c r="AE18" s="40">
        <f t="shared" si="14"/>
      </c>
    </row>
    <row r="19" spans="1:31" s="41" customFormat="1" ht="27.75" customHeight="1">
      <c r="A19" s="42">
        <v>14</v>
      </c>
      <c r="B19" s="87" t="s">
        <v>94</v>
      </c>
      <c r="C19" s="85" t="s">
        <v>43</v>
      </c>
      <c r="D19" s="43"/>
      <c r="E19" s="36"/>
      <c r="F19" s="37">
        <f t="shared" si="0"/>
      </c>
      <c r="G19" s="36"/>
      <c r="H19" s="37">
        <f t="shared" si="1"/>
      </c>
      <c r="I19" s="36"/>
      <c r="J19" s="36"/>
      <c r="K19" s="37">
        <f t="shared" si="2"/>
      </c>
      <c r="L19" s="36"/>
      <c r="M19" s="37">
        <f t="shared" si="3"/>
      </c>
      <c r="N19" s="37"/>
      <c r="O19" s="36"/>
      <c r="P19" s="37">
        <f t="shared" si="4"/>
      </c>
      <c r="Q19" s="38"/>
      <c r="R19" s="38"/>
      <c r="S19" s="39">
        <f t="shared" si="5"/>
      </c>
      <c r="T19" s="37">
        <f t="shared" si="6"/>
      </c>
      <c r="U19" s="36"/>
      <c r="V19" s="37">
        <f t="shared" si="7"/>
      </c>
      <c r="W19" s="36"/>
      <c r="X19" s="37">
        <f t="shared" si="8"/>
      </c>
      <c r="Y19" s="36"/>
      <c r="Z19" s="37">
        <f t="shared" si="9"/>
      </c>
      <c r="AA19" s="39">
        <f t="shared" si="10"/>
      </c>
      <c r="AB19" s="39">
        <f t="shared" si="11"/>
      </c>
      <c r="AC19" s="37">
        <f t="shared" si="12"/>
      </c>
      <c r="AD19" s="37">
        <f t="shared" si="13"/>
      </c>
      <c r="AE19" s="40">
        <f t="shared" si="14"/>
      </c>
    </row>
    <row r="20" spans="1:31" s="41" customFormat="1" ht="27.75" customHeight="1">
      <c r="A20" s="42">
        <v>15</v>
      </c>
      <c r="B20" s="87" t="s">
        <v>95</v>
      </c>
      <c r="C20" s="85" t="s">
        <v>44</v>
      </c>
      <c r="D20" s="43"/>
      <c r="E20" s="36"/>
      <c r="F20" s="37">
        <f t="shared" si="0"/>
      </c>
      <c r="G20" s="36"/>
      <c r="H20" s="37">
        <f t="shared" si="1"/>
      </c>
      <c r="I20" s="36"/>
      <c r="J20" s="36"/>
      <c r="K20" s="37">
        <f t="shared" si="2"/>
      </c>
      <c r="L20" s="36"/>
      <c r="M20" s="37">
        <f t="shared" si="3"/>
      </c>
      <c r="N20" s="37"/>
      <c r="O20" s="36"/>
      <c r="P20" s="37">
        <f t="shared" si="4"/>
      </c>
      <c r="Q20" s="38"/>
      <c r="R20" s="38"/>
      <c r="S20" s="39">
        <f t="shared" si="5"/>
      </c>
      <c r="T20" s="37">
        <f t="shared" si="6"/>
      </c>
      <c r="U20" s="36"/>
      <c r="V20" s="37">
        <f t="shared" si="7"/>
      </c>
      <c r="W20" s="36"/>
      <c r="X20" s="37">
        <f t="shared" si="8"/>
      </c>
      <c r="Y20" s="36"/>
      <c r="Z20" s="37">
        <f t="shared" si="9"/>
      </c>
      <c r="AA20" s="39">
        <f t="shared" si="10"/>
      </c>
      <c r="AB20" s="39">
        <f t="shared" si="11"/>
      </c>
      <c r="AC20" s="37">
        <f t="shared" si="12"/>
      </c>
      <c r="AD20" s="37">
        <f t="shared" si="13"/>
      </c>
      <c r="AE20" s="40">
        <f t="shared" si="14"/>
      </c>
    </row>
    <row r="21" spans="1:31" s="41" customFormat="1" ht="27.75" customHeight="1">
      <c r="A21" s="42">
        <v>16</v>
      </c>
      <c r="B21" s="87" t="s">
        <v>96</v>
      </c>
      <c r="C21" s="85" t="s">
        <v>45</v>
      </c>
      <c r="D21" s="35"/>
      <c r="E21" s="36"/>
      <c r="F21" s="37">
        <f t="shared" si="0"/>
      </c>
      <c r="G21" s="36"/>
      <c r="H21" s="37">
        <f t="shared" si="1"/>
      </c>
      <c r="I21" s="36"/>
      <c r="J21" s="36"/>
      <c r="K21" s="37">
        <f t="shared" si="2"/>
      </c>
      <c r="L21" s="36"/>
      <c r="M21" s="37">
        <f t="shared" si="3"/>
      </c>
      <c r="N21" s="37"/>
      <c r="O21" s="36"/>
      <c r="P21" s="37">
        <f t="shared" si="4"/>
      </c>
      <c r="Q21" s="38"/>
      <c r="R21" s="38"/>
      <c r="S21" s="39">
        <f>IF(Q21="","",(Q21*1.5+R21))</f>
      </c>
      <c r="T21" s="37">
        <f>IF(S21&lt;20,"E",IF(R21="","",IF(R21&lt;20,"D",IF(S21="","",IF(S21&gt;=80,"A",IF(S21&gt;=60,"B",IF(S21&gt;=40,"C",IF(S21&gt;=20,"D"))))))))</f>
      </c>
      <c r="U21" s="36"/>
      <c r="V21" s="37">
        <f>IF(U21="","",IF(U21&gt;=80,"A",IF(U21&gt;=60,"B",IF(U21&gt;=0,"C"))))</f>
      </c>
      <c r="W21" s="36"/>
      <c r="X21" s="37">
        <f t="shared" si="8"/>
      </c>
      <c r="Y21" s="36"/>
      <c r="Z21" s="37">
        <f t="shared" si="9"/>
      </c>
      <c r="AA21" s="39">
        <f>IF(E21="","",SUM(E21,G21,J21,L21,O21,S21,U21,W21,Y21))</f>
      </c>
      <c r="AB21" s="39">
        <f>IF(AA21="","",(AA21/9))</f>
      </c>
      <c r="AC21" s="37">
        <f t="shared" si="12"/>
      </c>
      <c r="AD21" s="37">
        <f>IF(AA21="","",COUNTIF(E21:P21,"&lt;40")+COUNTIF(Q21,"&lt;20")+COUNTIF(W21:X21,"&lt;40"))</f>
      </c>
      <c r="AE21" s="40">
        <f t="shared" si="14"/>
      </c>
    </row>
    <row r="22" spans="1:31" s="41" customFormat="1" ht="27.75" customHeight="1">
      <c r="A22" s="42">
        <v>17</v>
      </c>
      <c r="B22" s="87" t="s">
        <v>97</v>
      </c>
      <c r="C22" s="85" t="s">
        <v>46</v>
      </c>
      <c r="D22" s="43"/>
      <c r="E22" s="36"/>
      <c r="F22" s="37">
        <f t="shared" si="0"/>
      </c>
      <c r="G22" s="36"/>
      <c r="H22" s="37">
        <f t="shared" si="1"/>
      </c>
      <c r="I22" s="36"/>
      <c r="J22" s="36"/>
      <c r="K22" s="37">
        <f t="shared" si="2"/>
      </c>
      <c r="L22" s="36"/>
      <c r="M22" s="37">
        <f t="shared" si="3"/>
      </c>
      <c r="N22" s="37"/>
      <c r="O22" s="36"/>
      <c r="P22" s="37">
        <f t="shared" si="4"/>
      </c>
      <c r="Q22" s="38"/>
      <c r="R22" s="38"/>
      <c r="S22" s="39">
        <f t="shared" si="5"/>
      </c>
      <c r="T22" s="37">
        <f t="shared" si="6"/>
      </c>
      <c r="U22" s="36"/>
      <c r="V22" s="37">
        <f t="shared" si="7"/>
      </c>
      <c r="W22" s="36"/>
      <c r="X22" s="37">
        <f t="shared" si="8"/>
      </c>
      <c r="Y22" s="36"/>
      <c r="Z22" s="37">
        <f t="shared" si="9"/>
      </c>
      <c r="AA22" s="39">
        <f t="shared" si="10"/>
      </c>
      <c r="AB22" s="39">
        <f t="shared" si="11"/>
      </c>
      <c r="AC22" s="37">
        <f t="shared" si="12"/>
      </c>
      <c r="AD22" s="37">
        <f t="shared" si="13"/>
      </c>
      <c r="AE22" s="40">
        <f t="shared" si="14"/>
      </c>
    </row>
    <row r="23" spans="1:31" s="41" customFormat="1" ht="27.75" customHeight="1">
      <c r="A23" s="42">
        <v>18</v>
      </c>
      <c r="B23" s="87" t="s">
        <v>98</v>
      </c>
      <c r="C23" s="85" t="s">
        <v>47</v>
      </c>
      <c r="D23" s="43"/>
      <c r="E23" s="36"/>
      <c r="F23" s="37">
        <f t="shared" si="0"/>
      </c>
      <c r="G23" s="36"/>
      <c r="H23" s="37">
        <f t="shared" si="1"/>
      </c>
      <c r="I23" s="36"/>
      <c r="J23" s="36"/>
      <c r="K23" s="37">
        <f t="shared" si="2"/>
      </c>
      <c r="L23" s="36"/>
      <c r="M23" s="37">
        <f t="shared" si="3"/>
      </c>
      <c r="N23" s="37"/>
      <c r="O23" s="36"/>
      <c r="P23" s="37">
        <f t="shared" si="4"/>
      </c>
      <c r="Q23" s="38"/>
      <c r="R23" s="38"/>
      <c r="S23" s="39">
        <f t="shared" si="5"/>
      </c>
      <c r="T23" s="37">
        <f t="shared" si="6"/>
      </c>
      <c r="U23" s="36"/>
      <c r="V23" s="37">
        <f t="shared" si="7"/>
      </c>
      <c r="W23" s="36"/>
      <c r="X23" s="37">
        <f t="shared" si="8"/>
      </c>
      <c r="Y23" s="36"/>
      <c r="Z23" s="37">
        <f t="shared" si="9"/>
      </c>
      <c r="AA23" s="39">
        <f t="shared" si="10"/>
      </c>
      <c r="AB23" s="39">
        <f t="shared" si="11"/>
      </c>
      <c r="AC23" s="37">
        <f t="shared" si="12"/>
      </c>
      <c r="AD23" s="37">
        <f t="shared" si="13"/>
      </c>
      <c r="AE23" s="40">
        <f t="shared" si="14"/>
      </c>
    </row>
    <row r="24" spans="1:31" s="41" customFormat="1" ht="27.75" customHeight="1">
      <c r="A24" s="42">
        <v>19</v>
      </c>
      <c r="B24" s="87" t="s">
        <v>99</v>
      </c>
      <c r="C24" s="85" t="s">
        <v>48</v>
      </c>
      <c r="D24" s="43"/>
      <c r="E24" s="36"/>
      <c r="F24" s="37">
        <f t="shared" si="0"/>
      </c>
      <c r="G24" s="36"/>
      <c r="H24" s="37">
        <f t="shared" si="1"/>
      </c>
      <c r="I24" s="36"/>
      <c r="J24" s="36"/>
      <c r="K24" s="37">
        <f t="shared" si="2"/>
      </c>
      <c r="L24" s="36"/>
      <c r="M24" s="37">
        <f t="shared" si="3"/>
      </c>
      <c r="N24" s="37"/>
      <c r="O24" s="36"/>
      <c r="P24" s="37">
        <f t="shared" si="4"/>
      </c>
      <c r="Q24" s="38"/>
      <c r="R24" s="38"/>
      <c r="S24" s="39">
        <f t="shared" si="5"/>
      </c>
      <c r="T24" s="37">
        <f t="shared" si="6"/>
      </c>
      <c r="U24" s="36"/>
      <c r="V24" s="37">
        <f t="shared" si="7"/>
      </c>
      <c r="W24" s="36"/>
      <c r="X24" s="37">
        <f t="shared" si="8"/>
      </c>
      <c r="Y24" s="36"/>
      <c r="Z24" s="37">
        <f t="shared" si="9"/>
      </c>
      <c r="AA24" s="39">
        <f t="shared" si="10"/>
      </c>
      <c r="AB24" s="39">
        <f t="shared" si="11"/>
      </c>
      <c r="AC24" s="37">
        <f t="shared" si="12"/>
      </c>
      <c r="AD24" s="37">
        <f t="shared" si="13"/>
      </c>
      <c r="AE24" s="40">
        <f t="shared" si="14"/>
      </c>
    </row>
    <row r="25" spans="1:31" s="41" customFormat="1" ht="27.75" customHeight="1">
      <c r="A25" s="42">
        <v>20</v>
      </c>
      <c r="B25" s="87" t="s">
        <v>100</v>
      </c>
      <c r="C25" s="85" t="s">
        <v>49</v>
      </c>
      <c r="D25" s="43"/>
      <c r="E25" s="36"/>
      <c r="F25" s="37">
        <f t="shared" si="0"/>
      </c>
      <c r="G25" s="36"/>
      <c r="H25" s="37">
        <f t="shared" si="1"/>
      </c>
      <c r="I25" s="36"/>
      <c r="J25" s="36"/>
      <c r="K25" s="37">
        <f t="shared" si="2"/>
      </c>
      <c r="L25" s="36"/>
      <c r="M25" s="37">
        <f t="shared" si="3"/>
      </c>
      <c r="N25" s="37"/>
      <c r="O25" s="36"/>
      <c r="P25" s="37">
        <f t="shared" si="4"/>
      </c>
      <c r="Q25" s="38"/>
      <c r="R25" s="38"/>
      <c r="S25" s="39">
        <f t="shared" si="5"/>
      </c>
      <c r="T25" s="37">
        <f t="shared" si="6"/>
      </c>
      <c r="U25" s="36"/>
      <c r="V25" s="37">
        <f t="shared" si="7"/>
      </c>
      <c r="W25" s="36"/>
      <c r="X25" s="37">
        <f t="shared" si="8"/>
      </c>
      <c r="Y25" s="36"/>
      <c r="Z25" s="37">
        <f t="shared" si="9"/>
      </c>
      <c r="AA25" s="39">
        <f t="shared" si="10"/>
      </c>
      <c r="AB25" s="39">
        <f t="shared" si="11"/>
      </c>
      <c r="AC25" s="37">
        <f t="shared" si="12"/>
      </c>
      <c r="AD25" s="37">
        <f t="shared" si="13"/>
      </c>
      <c r="AE25" s="40">
        <f t="shared" si="14"/>
      </c>
    </row>
    <row r="26" spans="1:31" s="41" customFormat="1" ht="27.75" customHeight="1">
      <c r="A26" s="42">
        <v>21</v>
      </c>
      <c r="B26" s="87" t="s">
        <v>101</v>
      </c>
      <c r="C26" s="85" t="s">
        <v>50</v>
      </c>
      <c r="D26" s="43"/>
      <c r="E26" s="36"/>
      <c r="F26" s="37">
        <f t="shared" si="0"/>
      </c>
      <c r="G26" s="36"/>
      <c r="H26" s="37">
        <f t="shared" si="1"/>
      </c>
      <c r="I26" s="36"/>
      <c r="J26" s="36"/>
      <c r="K26" s="37">
        <f t="shared" si="2"/>
      </c>
      <c r="L26" s="36"/>
      <c r="M26" s="37">
        <f t="shared" si="3"/>
      </c>
      <c r="N26" s="37"/>
      <c r="O26" s="36"/>
      <c r="P26" s="37">
        <f t="shared" si="4"/>
      </c>
      <c r="Q26" s="38"/>
      <c r="R26" s="38"/>
      <c r="S26" s="39">
        <f t="shared" si="5"/>
      </c>
      <c r="T26" s="37">
        <f t="shared" si="6"/>
      </c>
      <c r="U26" s="36"/>
      <c r="V26" s="37">
        <f t="shared" si="7"/>
      </c>
      <c r="W26" s="36"/>
      <c r="X26" s="37">
        <f t="shared" si="8"/>
      </c>
      <c r="Y26" s="36"/>
      <c r="Z26" s="37">
        <f t="shared" si="9"/>
      </c>
      <c r="AA26" s="39">
        <f t="shared" si="10"/>
      </c>
      <c r="AB26" s="39">
        <f t="shared" si="11"/>
      </c>
      <c r="AC26" s="37">
        <f t="shared" si="12"/>
      </c>
      <c r="AD26" s="37">
        <f t="shared" si="13"/>
      </c>
      <c r="AE26" s="40">
        <f t="shared" si="14"/>
      </c>
    </row>
    <row r="27" spans="1:31" s="41" customFormat="1" ht="27.75" customHeight="1">
      <c r="A27" s="42">
        <v>22</v>
      </c>
      <c r="B27" s="87" t="s">
        <v>102</v>
      </c>
      <c r="C27" s="85" t="s">
        <v>51</v>
      </c>
      <c r="D27" s="43"/>
      <c r="E27" s="36"/>
      <c r="F27" s="37">
        <f t="shared" si="0"/>
      </c>
      <c r="G27" s="36"/>
      <c r="H27" s="37">
        <f t="shared" si="1"/>
      </c>
      <c r="I27" s="36"/>
      <c r="J27" s="36"/>
      <c r="K27" s="37">
        <f t="shared" si="2"/>
      </c>
      <c r="L27" s="36"/>
      <c r="M27" s="37">
        <f t="shared" si="3"/>
      </c>
      <c r="N27" s="37"/>
      <c r="O27" s="36"/>
      <c r="P27" s="37">
        <f t="shared" si="4"/>
      </c>
      <c r="Q27" s="38"/>
      <c r="R27" s="38"/>
      <c r="S27" s="39">
        <f t="shared" si="5"/>
      </c>
      <c r="T27" s="37">
        <f t="shared" si="6"/>
      </c>
      <c r="U27" s="36"/>
      <c r="V27" s="37">
        <f t="shared" si="7"/>
      </c>
      <c r="W27" s="36"/>
      <c r="X27" s="37">
        <f t="shared" si="8"/>
      </c>
      <c r="Y27" s="36"/>
      <c r="Z27" s="37">
        <f t="shared" si="9"/>
      </c>
      <c r="AA27" s="39">
        <f t="shared" si="10"/>
      </c>
      <c r="AB27" s="39">
        <f t="shared" si="11"/>
      </c>
      <c r="AC27" s="37">
        <f t="shared" si="12"/>
      </c>
      <c r="AD27" s="37">
        <f t="shared" si="13"/>
      </c>
      <c r="AE27" s="40">
        <f t="shared" si="14"/>
      </c>
    </row>
    <row r="28" spans="1:31" s="41" customFormat="1" ht="27.75" customHeight="1">
      <c r="A28" s="42">
        <v>23</v>
      </c>
      <c r="B28" s="87" t="s">
        <v>103</v>
      </c>
      <c r="C28" s="85" t="s">
        <v>52</v>
      </c>
      <c r="D28" s="43"/>
      <c r="E28" s="36"/>
      <c r="F28" s="37">
        <f t="shared" si="0"/>
      </c>
      <c r="G28" s="36"/>
      <c r="H28" s="37">
        <f t="shared" si="1"/>
      </c>
      <c r="I28" s="36"/>
      <c r="J28" s="36"/>
      <c r="K28" s="37">
        <f t="shared" si="2"/>
      </c>
      <c r="L28" s="36"/>
      <c r="M28" s="37">
        <f t="shared" si="3"/>
      </c>
      <c r="N28" s="37"/>
      <c r="O28" s="36"/>
      <c r="P28" s="37">
        <f t="shared" si="4"/>
      </c>
      <c r="Q28" s="38"/>
      <c r="R28" s="38"/>
      <c r="S28" s="39">
        <f t="shared" si="5"/>
      </c>
      <c r="T28" s="37">
        <f t="shared" si="6"/>
      </c>
      <c r="U28" s="36"/>
      <c r="V28" s="37">
        <f t="shared" si="7"/>
      </c>
      <c r="W28" s="36"/>
      <c r="X28" s="37">
        <f t="shared" si="8"/>
      </c>
      <c r="Y28" s="36"/>
      <c r="Z28" s="37">
        <f t="shared" si="9"/>
      </c>
      <c r="AA28" s="39">
        <f t="shared" si="10"/>
      </c>
      <c r="AB28" s="39">
        <f t="shared" si="11"/>
      </c>
      <c r="AC28" s="37">
        <f t="shared" si="12"/>
      </c>
      <c r="AD28" s="37">
        <f t="shared" si="13"/>
      </c>
      <c r="AE28" s="40">
        <f t="shared" si="14"/>
      </c>
    </row>
    <row r="29" spans="1:31" s="41" customFormat="1" ht="27.75" customHeight="1">
      <c r="A29" s="42">
        <v>24</v>
      </c>
      <c r="B29" s="87" t="s">
        <v>104</v>
      </c>
      <c r="C29" s="85" t="s">
        <v>53</v>
      </c>
      <c r="D29" s="43"/>
      <c r="E29" s="36"/>
      <c r="F29" s="37">
        <f t="shared" si="0"/>
      </c>
      <c r="G29" s="36"/>
      <c r="H29" s="37">
        <f t="shared" si="1"/>
      </c>
      <c r="I29" s="36"/>
      <c r="J29" s="36"/>
      <c r="K29" s="37">
        <f t="shared" si="2"/>
      </c>
      <c r="L29" s="36"/>
      <c r="M29" s="37">
        <f t="shared" si="3"/>
      </c>
      <c r="N29" s="37"/>
      <c r="O29" s="36"/>
      <c r="P29" s="37">
        <f t="shared" si="4"/>
      </c>
      <c r="Q29" s="38"/>
      <c r="R29" s="38"/>
      <c r="S29" s="39">
        <f t="shared" si="5"/>
      </c>
      <c r="T29" s="37">
        <f t="shared" si="6"/>
      </c>
      <c r="U29" s="36"/>
      <c r="V29" s="37">
        <f t="shared" si="7"/>
      </c>
      <c r="W29" s="36"/>
      <c r="X29" s="37">
        <f t="shared" si="8"/>
      </c>
      <c r="Y29" s="36"/>
      <c r="Z29" s="37">
        <f t="shared" si="9"/>
      </c>
      <c r="AA29" s="39">
        <f t="shared" si="10"/>
      </c>
      <c r="AB29" s="39">
        <f t="shared" si="11"/>
      </c>
      <c r="AC29" s="37">
        <f t="shared" si="12"/>
      </c>
      <c r="AD29" s="37">
        <f t="shared" si="13"/>
      </c>
      <c r="AE29" s="40">
        <f t="shared" si="14"/>
      </c>
    </row>
    <row r="30" spans="1:31" s="41" customFormat="1" ht="27.75" customHeight="1">
      <c r="A30" s="42">
        <v>25</v>
      </c>
      <c r="B30" s="87" t="s">
        <v>105</v>
      </c>
      <c r="C30" s="85" t="s">
        <v>54</v>
      </c>
      <c r="D30" s="43"/>
      <c r="E30" s="36"/>
      <c r="F30" s="37">
        <f t="shared" si="0"/>
      </c>
      <c r="G30" s="36"/>
      <c r="H30" s="37">
        <f t="shared" si="1"/>
      </c>
      <c r="I30" s="36"/>
      <c r="J30" s="36"/>
      <c r="K30" s="37">
        <f t="shared" si="2"/>
      </c>
      <c r="L30" s="36"/>
      <c r="M30" s="37">
        <f t="shared" si="3"/>
      </c>
      <c r="N30" s="37"/>
      <c r="O30" s="36"/>
      <c r="P30" s="37">
        <f t="shared" si="4"/>
      </c>
      <c r="Q30" s="38"/>
      <c r="R30" s="38"/>
      <c r="S30" s="39">
        <f t="shared" si="5"/>
      </c>
      <c r="T30" s="37">
        <f t="shared" si="6"/>
      </c>
      <c r="U30" s="36"/>
      <c r="V30" s="37">
        <f t="shared" si="7"/>
      </c>
      <c r="W30" s="36"/>
      <c r="X30" s="37">
        <f t="shared" si="8"/>
      </c>
      <c r="Y30" s="36"/>
      <c r="Z30" s="37">
        <f t="shared" si="9"/>
      </c>
      <c r="AA30" s="39">
        <f t="shared" si="10"/>
      </c>
      <c r="AB30" s="39">
        <f t="shared" si="11"/>
      </c>
      <c r="AC30" s="37">
        <f t="shared" si="12"/>
      </c>
      <c r="AD30" s="37">
        <f t="shared" si="13"/>
      </c>
      <c r="AE30" s="40">
        <f t="shared" si="14"/>
      </c>
    </row>
    <row r="31" spans="1:31" s="41" customFormat="1" ht="27.75" customHeight="1">
      <c r="A31" s="42">
        <v>26</v>
      </c>
      <c r="B31" s="87" t="s">
        <v>106</v>
      </c>
      <c r="C31" s="85" t="s">
        <v>55</v>
      </c>
      <c r="D31" s="43"/>
      <c r="E31" s="36"/>
      <c r="F31" s="37">
        <f t="shared" si="0"/>
      </c>
      <c r="G31" s="36"/>
      <c r="H31" s="37">
        <f t="shared" si="1"/>
      </c>
      <c r="I31" s="36"/>
      <c r="J31" s="36"/>
      <c r="K31" s="37">
        <f t="shared" si="2"/>
      </c>
      <c r="L31" s="36"/>
      <c r="M31" s="37">
        <f t="shared" si="3"/>
      </c>
      <c r="N31" s="37"/>
      <c r="O31" s="36"/>
      <c r="P31" s="37">
        <f t="shared" si="4"/>
      </c>
      <c r="Q31" s="38"/>
      <c r="R31" s="38"/>
      <c r="S31" s="39">
        <f t="shared" si="5"/>
      </c>
      <c r="T31" s="37">
        <f t="shared" si="6"/>
      </c>
      <c r="U31" s="36"/>
      <c r="V31" s="37">
        <f t="shared" si="7"/>
      </c>
      <c r="W31" s="36"/>
      <c r="X31" s="37">
        <f t="shared" si="8"/>
      </c>
      <c r="Y31" s="36"/>
      <c r="Z31" s="37">
        <f t="shared" si="9"/>
      </c>
      <c r="AA31" s="39">
        <f t="shared" si="10"/>
      </c>
      <c r="AB31" s="39">
        <f t="shared" si="11"/>
      </c>
      <c r="AC31" s="37">
        <f t="shared" si="12"/>
      </c>
      <c r="AD31" s="37">
        <f t="shared" si="13"/>
      </c>
      <c r="AE31" s="40">
        <f t="shared" si="14"/>
      </c>
    </row>
    <row r="32" spans="1:31" s="41" customFormat="1" ht="27.75" customHeight="1">
      <c r="A32" s="42">
        <v>27</v>
      </c>
      <c r="B32" s="87" t="s">
        <v>107</v>
      </c>
      <c r="C32" s="85" t="s">
        <v>56</v>
      </c>
      <c r="D32" s="43"/>
      <c r="E32" s="36"/>
      <c r="F32" s="37">
        <f t="shared" si="0"/>
      </c>
      <c r="G32" s="36"/>
      <c r="H32" s="37">
        <f t="shared" si="1"/>
      </c>
      <c r="I32" s="36"/>
      <c r="J32" s="36"/>
      <c r="K32" s="37">
        <f t="shared" si="2"/>
      </c>
      <c r="L32" s="36"/>
      <c r="M32" s="37">
        <f t="shared" si="3"/>
      </c>
      <c r="N32" s="37"/>
      <c r="O32" s="36"/>
      <c r="P32" s="37">
        <f t="shared" si="4"/>
      </c>
      <c r="Q32" s="38"/>
      <c r="R32" s="38"/>
      <c r="S32" s="39">
        <f t="shared" si="5"/>
      </c>
      <c r="T32" s="37">
        <f t="shared" si="6"/>
      </c>
      <c r="U32" s="36"/>
      <c r="V32" s="37">
        <f t="shared" si="7"/>
      </c>
      <c r="W32" s="36"/>
      <c r="X32" s="37">
        <f t="shared" si="8"/>
      </c>
      <c r="Y32" s="36"/>
      <c r="Z32" s="37">
        <f t="shared" si="9"/>
      </c>
      <c r="AA32" s="39">
        <f t="shared" si="10"/>
      </c>
      <c r="AB32" s="39">
        <f t="shared" si="11"/>
      </c>
      <c r="AC32" s="37">
        <f t="shared" si="12"/>
      </c>
      <c r="AD32" s="37">
        <f t="shared" si="13"/>
      </c>
      <c r="AE32" s="40">
        <f t="shared" si="14"/>
      </c>
    </row>
    <row r="33" spans="1:31" s="41" customFormat="1" ht="27.75" customHeight="1">
      <c r="A33" s="42">
        <v>28</v>
      </c>
      <c r="B33" s="87" t="s">
        <v>108</v>
      </c>
      <c r="C33" s="85" t="s">
        <v>57</v>
      </c>
      <c r="D33" s="43"/>
      <c r="E33" s="36"/>
      <c r="F33" s="37">
        <f t="shared" si="0"/>
      </c>
      <c r="G33" s="36"/>
      <c r="H33" s="37">
        <f t="shared" si="1"/>
      </c>
      <c r="I33" s="36"/>
      <c r="J33" s="36"/>
      <c r="K33" s="37">
        <f t="shared" si="2"/>
      </c>
      <c r="L33" s="36"/>
      <c r="M33" s="37">
        <f t="shared" si="3"/>
      </c>
      <c r="N33" s="37"/>
      <c r="O33" s="36"/>
      <c r="P33" s="37">
        <f t="shared" si="4"/>
      </c>
      <c r="Q33" s="38"/>
      <c r="R33" s="38"/>
      <c r="S33" s="39">
        <f t="shared" si="5"/>
      </c>
      <c r="T33" s="37">
        <f t="shared" si="6"/>
      </c>
      <c r="U33" s="36"/>
      <c r="V33" s="37">
        <f t="shared" si="7"/>
      </c>
      <c r="W33" s="36"/>
      <c r="X33" s="37">
        <f t="shared" si="8"/>
      </c>
      <c r="Y33" s="36"/>
      <c r="Z33" s="37">
        <f t="shared" si="9"/>
      </c>
      <c r="AA33" s="39">
        <f t="shared" si="10"/>
      </c>
      <c r="AB33" s="39">
        <f t="shared" si="11"/>
      </c>
      <c r="AC33" s="37">
        <f t="shared" si="12"/>
      </c>
      <c r="AD33" s="37">
        <f t="shared" si="13"/>
      </c>
      <c r="AE33" s="40">
        <f t="shared" si="14"/>
      </c>
    </row>
    <row r="34" spans="1:31" s="41" customFormat="1" ht="27.75" customHeight="1">
      <c r="A34" s="42">
        <v>29</v>
      </c>
      <c r="B34" s="87" t="s">
        <v>109</v>
      </c>
      <c r="C34" s="85" t="s">
        <v>58</v>
      </c>
      <c r="D34" s="43"/>
      <c r="E34" s="36"/>
      <c r="F34" s="37">
        <f t="shared" si="0"/>
      </c>
      <c r="G34" s="36"/>
      <c r="H34" s="37">
        <f t="shared" si="1"/>
      </c>
      <c r="I34" s="36"/>
      <c r="J34" s="36"/>
      <c r="K34" s="37">
        <f t="shared" si="2"/>
      </c>
      <c r="L34" s="36"/>
      <c r="M34" s="37">
        <f t="shared" si="3"/>
      </c>
      <c r="N34" s="37"/>
      <c r="O34" s="36"/>
      <c r="P34" s="37">
        <f t="shared" si="4"/>
      </c>
      <c r="Q34" s="38"/>
      <c r="R34" s="38"/>
      <c r="S34" s="39">
        <f t="shared" si="5"/>
      </c>
      <c r="T34" s="37">
        <f t="shared" si="6"/>
      </c>
      <c r="U34" s="36"/>
      <c r="V34" s="37">
        <f t="shared" si="7"/>
      </c>
      <c r="W34" s="36"/>
      <c r="X34" s="37">
        <f t="shared" si="8"/>
      </c>
      <c r="Y34" s="36"/>
      <c r="Z34" s="37">
        <f t="shared" si="9"/>
      </c>
      <c r="AA34" s="39">
        <f t="shared" si="10"/>
      </c>
      <c r="AB34" s="39">
        <f t="shared" si="11"/>
      </c>
      <c r="AC34" s="37">
        <f t="shared" si="12"/>
      </c>
      <c r="AD34" s="37">
        <f t="shared" si="13"/>
      </c>
      <c r="AE34" s="40">
        <f t="shared" si="14"/>
      </c>
    </row>
    <row r="35" spans="1:31" s="41" customFormat="1" ht="27.75" customHeight="1">
      <c r="A35" s="42">
        <v>30</v>
      </c>
      <c r="B35" s="87" t="s">
        <v>110</v>
      </c>
      <c r="C35" s="85" t="s">
        <v>59</v>
      </c>
      <c r="D35" s="43"/>
      <c r="E35" s="36"/>
      <c r="F35" s="37">
        <f t="shared" si="0"/>
      </c>
      <c r="G35" s="36"/>
      <c r="H35" s="37">
        <f t="shared" si="1"/>
      </c>
      <c r="I35" s="36"/>
      <c r="J35" s="36"/>
      <c r="K35" s="37">
        <f t="shared" si="2"/>
      </c>
      <c r="L35" s="36"/>
      <c r="M35" s="37">
        <f t="shared" si="3"/>
      </c>
      <c r="N35" s="37"/>
      <c r="O35" s="36"/>
      <c r="P35" s="37">
        <f t="shared" si="4"/>
      </c>
      <c r="Q35" s="38"/>
      <c r="R35" s="38"/>
      <c r="S35" s="39">
        <f t="shared" si="5"/>
      </c>
      <c r="T35" s="37">
        <f t="shared" si="6"/>
      </c>
      <c r="U35" s="36"/>
      <c r="V35" s="37">
        <f t="shared" si="7"/>
      </c>
      <c r="W35" s="36"/>
      <c r="X35" s="37">
        <f t="shared" si="8"/>
      </c>
      <c r="Y35" s="36"/>
      <c r="Z35" s="37">
        <f t="shared" si="9"/>
      </c>
      <c r="AA35" s="39">
        <f t="shared" si="10"/>
      </c>
      <c r="AB35" s="39">
        <f t="shared" si="11"/>
      </c>
      <c r="AC35" s="37">
        <f t="shared" si="12"/>
      </c>
      <c r="AD35" s="37">
        <f t="shared" si="13"/>
      </c>
      <c r="AE35" s="40">
        <f t="shared" si="14"/>
      </c>
    </row>
    <row r="36" spans="1:31" s="41" customFormat="1" ht="27.75" customHeight="1">
      <c r="A36" s="42">
        <v>31</v>
      </c>
      <c r="B36" s="87" t="s">
        <v>111</v>
      </c>
      <c r="C36" s="85" t="s">
        <v>112</v>
      </c>
      <c r="D36" s="43"/>
      <c r="E36" s="36"/>
      <c r="F36" s="37">
        <f t="shared" si="0"/>
      </c>
      <c r="G36" s="36"/>
      <c r="H36" s="37">
        <f t="shared" si="1"/>
      </c>
      <c r="I36" s="36"/>
      <c r="J36" s="36"/>
      <c r="K36" s="37">
        <f t="shared" si="2"/>
      </c>
      <c r="L36" s="36"/>
      <c r="M36" s="37">
        <f t="shared" si="3"/>
      </c>
      <c r="N36" s="37"/>
      <c r="O36" s="36"/>
      <c r="P36" s="37">
        <f t="shared" si="4"/>
      </c>
      <c r="Q36" s="38"/>
      <c r="R36" s="38"/>
      <c r="S36" s="39">
        <f t="shared" si="5"/>
      </c>
      <c r="T36" s="37">
        <f t="shared" si="6"/>
      </c>
      <c r="U36" s="36"/>
      <c r="V36" s="37">
        <f t="shared" si="7"/>
      </c>
      <c r="W36" s="36"/>
      <c r="X36" s="37">
        <f t="shared" si="8"/>
      </c>
      <c r="Y36" s="36"/>
      <c r="Z36" s="37">
        <f t="shared" si="9"/>
      </c>
      <c r="AA36" s="39">
        <f t="shared" si="10"/>
      </c>
      <c r="AB36" s="39">
        <f t="shared" si="11"/>
      </c>
      <c r="AC36" s="37">
        <f t="shared" si="12"/>
      </c>
      <c r="AD36" s="37">
        <f t="shared" si="13"/>
      </c>
      <c r="AE36" s="40">
        <f t="shared" si="14"/>
      </c>
    </row>
    <row r="37" spans="1:31" s="41" customFormat="1" ht="27.75" customHeight="1">
      <c r="A37" s="42">
        <v>32</v>
      </c>
      <c r="B37" s="87" t="s">
        <v>133</v>
      </c>
      <c r="C37" s="85" t="s">
        <v>60</v>
      </c>
      <c r="D37" s="43"/>
      <c r="E37" s="36"/>
      <c r="F37" s="37">
        <f t="shared" si="0"/>
      </c>
      <c r="G37" s="36"/>
      <c r="H37" s="37">
        <f t="shared" si="1"/>
      </c>
      <c r="I37" s="36"/>
      <c r="J37" s="36"/>
      <c r="K37" s="37">
        <f t="shared" si="2"/>
      </c>
      <c r="L37" s="36"/>
      <c r="M37" s="37">
        <f t="shared" si="3"/>
      </c>
      <c r="N37" s="37"/>
      <c r="O37" s="36"/>
      <c r="P37" s="37">
        <f t="shared" si="4"/>
      </c>
      <c r="Q37" s="38"/>
      <c r="R37" s="38"/>
      <c r="S37" s="39">
        <f t="shared" si="5"/>
      </c>
      <c r="T37" s="37">
        <f t="shared" si="6"/>
      </c>
      <c r="U37" s="36"/>
      <c r="V37" s="37">
        <f t="shared" si="7"/>
      </c>
      <c r="W37" s="36"/>
      <c r="X37" s="37">
        <f t="shared" si="8"/>
      </c>
      <c r="Y37" s="36"/>
      <c r="Z37" s="37">
        <f t="shared" si="9"/>
      </c>
      <c r="AA37" s="39">
        <f t="shared" si="10"/>
      </c>
      <c r="AB37" s="39">
        <f t="shared" si="11"/>
      </c>
      <c r="AC37" s="37">
        <f t="shared" si="12"/>
      </c>
      <c r="AD37" s="37">
        <f>IF(AA37="","",COUNTIF(E37:P37,"&lt;40")+COUNTIF(Q37,"&lt;20")+COUNTIF(W37:X37,"&lt;40"))</f>
      </c>
      <c r="AE37" s="40">
        <f t="shared" si="14"/>
      </c>
    </row>
    <row r="38" spans="1:31" s="41" customFormat="1" ht="27.75" customHeight="1">
      <c r="A38" s="42">
        <v>33</v>
      </c>
      <c r="B38" s="87" t="s">
        <v>114</v>
      </c>
      <c r="C38" s="85" t="s">
        <v>61</v>
      </c>
      <c r="D38" s="43"/>
      <c r="E38" s="36"/>
      <c r="F38" s="37">
        <f t="shared" si="0"/>
      </c>
      <c r="G38" s="36"/>
      <c r="H38" s="37">
        <f t="shared" si="1"/>
      </c>
      <c r="I38" s="36"/>
      <c r="J38" s="36"/>
      <c r="K38" s="37">
        <f t="shared" si="2"/>
      </c>
      <c r="L38" s="36"/>
      <c r="M38" s="37">
        <f t="shared" si="3"/>
      </c>
      <c r="N38" s="37"/>
      <c r="O38" s="36"/>
      <c r="P38" s="37">
        <f t="shared" si="4"/>
      </c>
      <c r="Q38" s="38"/>
      <c r="R38" s="38"/>
      <c r="S38" s="39">
        <f t="shared" si="5"/>
      </c>
      <c r="T38" s="37">
        <f t="shared" si="6"/>
      </c>
      <c r="U38" s="36"/>
      <c r="V38" s="37">
        <f t="shared" si="7"/>
      </c>
      <c r="W38" s="36"/>
      <c r="X38" s="37">
        <f t="shared" si="8"/>
      </c>
      <c r="Y38" s="36"/>
      <c r="Z38" s="37">
        <f t="shared" si="9"/>
      </c>
      <c r="AA38" s="39">
        <f t="shared" si="10"/>
      </c>
      <c r="AB38" s="39">
        <f t="shared" si="11"/>
      </c>
      <c r="AC38" s="37">
        <f t="shared" si="12"/>
      </c>
      <c r="AD38" s="37">
        <f t="shared" si="13"/>
      </c>
      <c r="AE38" s="40">
        <f t="shared" si="14"/>
      </c>
    </row>
    <row r="39" spans="1:31" s="41" customFormat="1" ht="27.75" customHeight="1">
      <c r="A39" s="42">
        <v>34</v>
      </c>
      <c r="B39" s="87" t="s">
        <v>115</v>
      </c>
      <c r="C39" s="85" t="s">
        <v>62</v>
      </c>
      <c r="D39" s="43"/>
      <c r="E39" s="36"/>
      <c r="F39" s="37">
        <f t="shared" si="0"/>
      </c>
      <c r="G39" s="36"/>
      <c r="H39" s="37">
        <f t="shared" si="1"/>
      </c>
      <c r="I39" s="36"/>
      <c r="J39" s="36"/>
      <c r="K39" s="37">
        <f t="shared" si="2"/>
      </c>
      <c r="L39" s="36"/>
      <c r="M39" s="37">
        <f t="shared" si="3"/>
      </c>
      <c r="N39" s="37"/>
      <c r="O39" s="36"/>
      <c r="P39" s="37">
        <f t="shared" si="4"/>
      </c>
      <c r="Q39" s="38"/>
      <c r="R39" s="38"/>
      <c r="S39" s="39">
        <f t="shared" si="5"/>
      </c>
      <c r="T39" s="37">
        <f t="shared" si="6"/>
      </c>
      <c r="U39" s="36"/>
      <c r="V39" s="37">
        <f t="shared" si="7"/>
      </c>
      <c r="W39" s="36"/>
      <c r="X39" s="37">
        <f t="shared" si="8"/>
      </c>
      <c r="Y39" s="36"/>
      <c r="Z39" s="37">
        <f t="shared" si="9"/>
      </c>
      <c r="AA39" s="39">
        <f t="shared" si="10"/>
      </c>
      <c r="AB39" s="39">
        <f t="shared" si="11"/>
      </c>
      <c r="AC39" s="37">
        <f t="shared" si="12"/>
      </c>
      <c r="AD39" s="37">
        <f t="shared" si="13"/>
      </c>
      <c r="AE39" s="40">
        <f t="shared" si="14"/>
      </c>
    </row>
    <row r="40" spans="1:31" s="41" customFormat="1" ht="27.75" customHeight="1">
      <c r="A40" s="42">
        <v>35</v>
      </c>
      <c r="B40" s="87" t="s">
        <v>116</v>
      </c>
      <c r="C40" s="85" t="s">
        <v>63</v>
      </c>
      <c r="D40" s="43"/>
      <c r="E40" s="36"/>
      <c r="F40" s="37">
        <f t="shared" si="0"/>
      </c>
      <c r="G40" s="36"/>
      <c r="H40" s="37">
        <f t="shared" si="1"/>
      </c>
      <c r="I40" s="36"/>
      <c r="J40" s="36"/>
      <c r="K40" s="37">
        <f t="shared" si="2"/>
      </c>
      <c r="L40" s="36"/>
      <c r="M40" s="37">
        <f t="shared" si="3"/>
      </c>
      <c r="N40" s="37"/>
      <c r="O40" s="36"/>
      <c r="P40" s="37">
        <f t="shared" si="4"/>
      </c>
      <c r="Q40" s="38"/>
      <c r="R40" s="38"/>
      <c r="S40" s="39">
        <f t="shared" si="5"/>
      </c>
      <c r="T40" s="37">
        <f t="shared" si="6"/>
      </c>
      <c r="U40" s="36"/>
      <c r="V40" s="37">
        <f t="shared" si="7"/>
      </c>
      <c r="W40" s="36"/>
      <c r="X40" s="37">
        <f t="shared" si="8"/>
      </c>
      <c r="Y40" s="36"/>
      <c r="Z40" s="37">
        <f t="shared" si="9"/>
      </c>
      <c r="AA40" s="39">
        <f t="shared" si="10"/>
      </c>
      <c r="AB40" s="39">
        <f t="shared" si="11"/>
      </c>
      <c r="AC40" s="37">
        <f t="shared" si="12"/>
      </c>
      <c r="AD40" s="37">
        <f t="shared" si="13"/>
      </c>
      <c r="AE40" s="40">
        <f t="shared" si="14"/>
      </c>
    </row>
    <row r="41" spans="1:31" s="41" customFormat="1" ht="27.75" customHeight="1">
      <c r="A41" s="42">
        <v>36</v>
      </c>
      <c r="B41" s="87" t="s">
        <v>117</v>
      </c>
      <c r="C41" s="85" t="s">
        <v>64</v>
      </c>
      <c r="D41" s="43"/>
      <c r="E41" s="36"/>
      <c r="F41" s="37">
        <f t="shared" si="0"/>
      </c>
      <c r="G41" s="36"/>
      <c r="H41" s="37">
        <f t="shared" si="1"/>
      </c>
      <c r="I41" s="36"/>
      <c r="J41" s="36"/>
      <c r="K41" s="37">
        <f t="shared" si="2"/>
      </c>
      <c r="L41" s="36"/>
      <c r="M41" s="37">
        <f t="shared" si="3"/>
      </c>
      <c r="N41" s="37"/>
      <c r="O41" s="36"/>
      <c r="P41" s="37">
        <f t="shared" si="4"/>
      </c>
      <c r="Q41" s="38"/>
      <c r="R41" s="38"/>
      <c r="S41" s="39">
        <f t="shared" si="5"/>
      </c>
      <c r="T41" s="37">
        <f t="shared" si="6"/>
      </c>
      <c r="U41" s="36"/>
      <c r="V41" s="37">
        <f t="shared" si="7"/>
      </c>
      <c r="W41" s="36"/>
      <c r="X41" s="37">
        <f t="shared" si="8"/>
      </c>
      <c r="Y41" s="36"/>
      <c r="Z41" s="37">
        <f t="shared" si="9"/>
      </c>
      <c r="AA41" s="39">
        <f t="shared" si="10"/>
      </c>
      <c r="AB41" s="39">
        <f t="shared" si="11"/>
      </c>
      <c r="AC41" s="37">
        <f t="shared" si="12"/>
      </c>
      <c r="AD41" s="37">
        <f t="shared" si="13"/>
      </c>
      <c r="AE41" s="40">
        <f t="shared" si="14"/>
      </c>
    </row>
    <row r="42" spans="1:31" s="41" customFormat="1" ht="27.75" customHeight="1">
      <c r="A42" s="42">
        <v>37</v>
      </c>
      <c r="B42" s="87" t="s">
        <v>118</v>
      </c>
      <c r="C42" s="85" t="s">
        <v>65</v>
      </c>
      <c r="D42" s="43"/>
      <c r="E42" s="36"/>
      <c r="F42" s="37">
        <f t="shared" si="0"/>
      </c>
      <c r="G42" s="36"/>
      <c r="H42" s="37">
        <f t="shared" si="1"/>
      </c>
      <c r="I42" s="36"/>
      <c r="J42" s="36"/>
      <c r="K42" s="37">
        <f t="shared" si="2"/>
      </c>
      <c r="L42" s="36"/>
      <c r="M42" s="37">
        <f t="shared" si="3"/>
      </c>
      <c r="N42" s="37"/>
      <c r="O42" s="36"/>
      <c r="P42" s="37">
        <f t="shared" si="4"/>
      </c>
      <c r="Q42" s="38"/>
      <c r="R42" s="38"/>
      <c r="S42" s="39">
        <f t="shared" si="5"/>
      </c>
      <c r="T42" s="37">
        <f t="shared" si="6"/>
      </c>
      <c r="U42" s="77"/>
      <c r="V42" s="37">
        <f t="shared" si="7"/>
      </c>
      <c r="W42" s="36"/>
      <c r="X42" s="37">
        <f t="shared" si="8"/>
      </c>
      <c r="Y42" s="36"/>
      <c r="Z42" s="37">
        <f t="shared" si="9"/>
      </c>
      <c r="AA42" s="39">
        <f t="shared" si="10"/>
      </c>
      <c r="AB42" s="39">
        <f t="shared" si="11"/>
      </c>
      <c r="AC42" s="37">
        <f t="shared" si="12"/>
      </c>
      <c r="AD42" s="37">
        <f t="shared" si="13"/>
      </c>
      <c r="AE42" s="40">
        <f t="shared" si="14"/>
      </c>
    </row>
    <row r="43" spans="1:31" s="41" customFormat="1" ht="27.75" customHeight="1">
      <c r="A43" s="42">
        <v>38</v>
      </c>
      <c r="B43" s="87" t="s">
        <v>119</v>
      </c>
      <c r="C43" s="85" t="s">
        <v>66</v>
      </c>
      <c r="D43" s="43"/>
      <c r="E43" s="36"/>
      <c r="F43" s="37">
        <f t="shared" si="0"/>
      </c>
      <c r="G43" s="36"/>
      <c r="H43" s="37">
        <f t="shared" si="1"/>
      </c>
      <c r="I43" s="36"/>
      <c r="J43" s="36"/>
      <c r="K43" s="37">
        <f t="shared" si="2"/>
      </c>
      <c r="L43" s="36"/>
      <c r="M43" s="37">
        <f t="shared" si="3"/>
      </c>
      <c r="N43" s="37"/>
      <c r="O43" s="36"/>
      <c r="P43" s="37">
        <f t="shared" si="4"/>
      </c>
      <c r="Q43" s="38"/>
      <c r="R43" s="38"/>
      <c r="S43" s="39">
        <f t="shared" si="5"/>
      </c>
      <c r="T43" s="37">
        <f t="shared" si="6"/>
      </c>
      <c r="U43" s="36"/>
      <c r="V43" s="37">
        <f t="shared" si="7"/>
      </c>
      <c r="W43" s="36"/>
      <c r="X43" s="37">
        <f t="shared" si="8"/>
      </c>
      <c r="Y43" s="36"/>
      <c r="Z43" s="37">
        <f t="shared" si="9"/>
      </c>
      <c r="AA43" s="39">
        <f t="shared" si="10"/>
      </c>
      <c r="AB43" s="39">
        <f t="shared" si="11"/>
      </c>
      <c r="AC43" s="37">
        <f t="shared" si="12"/>
      </c>
      <c r="AD43" s="37">
        <f t="shared" si="13"/>
      </c>
      <c r="AE43" s="40">
        <f t="shared" si="14"/>
      </c>
    </row>
    <row r="44" spans="1:31" s="41" customFormat="1" ht="27.75" customHeight="1">
      <c r="A44" s="76">
        <v>39</v>
      </c>
      <c r="B44" s="87" t="s">
        <v>120</v>
      </c>
      <c r="C44" s="85" t="s">
        <v>67</v>
      </c>
      <c r="D44" s="43"/>
      <c r="E44" s="36"/>
      <c r="F44" s="37">
        <f t="shared" si="0"/>
      </c>
      <c r="G44" s="36"/>
      <c r="H44" s="37">
        <f t="shared" si="1"/>
      </c>
      <c r="I44" s="36"/>
      <c r="J44" s="36"/>
      <c r="K44" s="37">
        <f t="shared" si="2"/>
      </c>
      <c r="L44" s="36"/>
      <c r="M44" s="37">
        <f t="shared" si="3"/>
      </c>
      <c r="N44" s="37"/>
      <c r="O44" s="36"/>
      <c r="P44" s="37">
        <f t="shared" si="4"/>
      </c>
      <c r="Q44" s="38"/>
      <c r="R44" s="38"/>
      <c r="S44" s="39">
        <f t="shared" si="5"/>
      </c>
      <c r="T44" s="37">
        <f t="shared" si="6"/>
      </c>
      <c r="U44" s="36"/>
      <c r="V44" s="37">
        <f t="shared" si="7"/>
      </c>
      <c r="W44" s="36"/>
      <c r="X44" s="37">
        <f t="shared" si="8"/>
      </c>
      <c r="Y44" s="36"/>
      <c r="Z44" s="37">
        <f t="shared" si="9"/>
      </c>
      <c r="AA44" s="39">
        <f t="shared" si="10"/>
      </c>
      <c r="AB44" s="39">
        <f t="shared" si="11"/>
      </c>
      <c r="AC44" s="37">
        <f t="shared" si="12"/>
      </c>
      <c r="AD44" s="37">
        <f t="shared" si="13"/>
      </c>
      <c r="AE44" s="40">
        <f t="shared" si="14"/>
      </c>
    </row>
    <row r="45" spans="1:35" ht="24.75" customHeight="1">
      <c r="A45" s="44"/>
      <c r="B45" s="44"/>
      <c r="C45" s="45"/>
      <c r="D45" s="44"/>
      <c r="E45" s="44"/>
      <c r="F45" s="44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7"/>
      <c r="T45" s="44"/>
      <c r="U45" s="44"/>
      <c r="V45" s="44">
        <f t="shared" si="7"/>
      </c>
      <c r="W45" s="44"/>
      <c r="X45" s="44">
        <f>IF(V45&lt;20,IF(W45="","",IF(W45&gt;20,"D","E")),IF(W45="","",IF(W45&gt;=80,"A",IF(W45&gt;=60,"B",IF(W45&lt;60,"C")))))</f>
      </c>
      <c r="Y45" s="44"/>
      <c r="Z45" s="44"/>
      <c r="AA45" s="47"/>
      <c r="AB45" s="47"/>
      <c r="AC45" s="47"/>
      <c r="AH45" s="78"/>
      <c r="AI45" s="78"/>
    </row>
    <row r="46" spans="1:35" ht="24.75" customHeight="1">
      <c r="A46" s="44"/>
      <c r="B46" s="44"/>
      <c r="C46" s="45"/>
      <c r="D46" s="48"/>
      <c r="E46" s="48"/>
      <c r="F46" s="121" t="s">
        <v>127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48"/>
      <c r="R46" s="48"/>
      <c r="S46" s="49"/>
      <c r="T46" s="48"/>
      <c r="U46" s="48"/>
      <c r="V46" s="48"/>
      <c r="W46" s="48"/>
      <c r="X46" s="48"/>
      <c r="Y46" s="48"/>
      <c r="Z46" s="48"/>
      <c r="AA46" s="49"/>
      <c r="AB46" s="49"/>
      <c r="AC46" s="49"/>
      <c r="AH46" s="78"/>
      <c r="AI46" s="78"/>
    </row>
    <row r="47" spans="1:35" ht="24.75" customHeight="1">
      <c r="A47" s="44"/>
      <c r="B47" s="44"/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/>
      <c r="Z47" s="48"/>
      <c r="AA47" s="49"/>
      <c r="AB47" s="49"/>
      <c r="AC47" s="49"/>
      <c r="AH47" s="78"/>
      <c r="AI47" s="78"/>
    </row>
    <row r="48" spans="1:35" ht="24.75" customHeight="1">
      <c r="A48" s="44"/>
      <c r="B48" s="44"/>
      <c r="C48" s="50" t="s">
        <v>68</v>
      </c>
      <c r="D48" s="51" t="s">
        <v>28</v>
      </c>
      <c r="E48" s="51" t="s">
        <v>69</v>
      </c>
      <c r="F48" s="51" t="s">
        <v>27</v>
      </c>
      <c r="G48" s="51" t="s">
        <v>69</v>
      </c>
      <c r="H48" s="51" t="s">
        <v>32</v>
      </c>
      <c r="I48" s="51" t="s">
        <v>69</v>
      </c>
      <c r="J48" s="52" t="s">
        <v>70</v>
      </c>
      <c r="K48" s="53"/>
      <c r="L48" s="51" t="s">
        <v>69</v>
      </c>
      <c r="M48" s="51" t="s">
        <v>31</v>
      </c>
      <c r="N48" s="51" t="s">
        <v>69</v>
      </c>
      <c r="O48" s="51" t="s">
        <v>41</v>
      </c>
      <c r="P48" s="54" t="s">
        <v>69</v>
      </c>
      <c r="Q48" s="115" t="s">
        <v>71</v>
      </c>
      <c r="R48" s="112"/>
      <c r="S48" s="54" t="s">
        <v>69</v>
      </c>
      <c r="T48" s="55"/>
      <c r="U48" s="56"/>
      <c r="V48" s="57"/>
      <c r="W48" s="48"/>
      <c r="X48" s="58"/>
      <c r="Y48" s="110" t="s">
        <v>72</v>
      </c>
      <c r="Z48" s="111"/>
      <c r="AA48" s="112"/>
      <c r="AB48" s="59"/>
      <c r="AC48" s="59"/>
      <c r="AD48" s="60"/>
      <c r="AH48" s="78"/>
      <c r="AI48" s="78"/>
    </row>
    <row r="49" spans="1:35" ht="27.75" customHeight="1">
      <c r="A49" s="44"/>
      <c r="B49" s="44"/>
      <c r="C49" s="61" t="s">
        <v>73</v>
      </c>
      <c r="D49" s="62">
        <f>COUNTIF(F6:F44,"A")</f>
        <v>0</v>
      </c>
      <c r="E49" s="63">
        <f>IF(D49=0,"",D49/SUM(J49+Q49)*100)</f>
      </c>
      <c r="F49" s="62">
        <f>COUNTIF(F6:F44,"B")</f>
        <v>0</v>
      </c>
      <c r="G49" s="62">
        <f>IF(F49=0,"",F49/SUM(J49+Q49)*100)</f>
      </c>
      <c r="H49" s="62">
        <f>COUNTIF(F6:F44,"C")</f>
        <v>0</v>
      </c>
      <c r="I49" s="62">
        <f>IF(H49=0,"",H49/SUM(J49+Q49)*100)</f>
      </c>
      <c r="J49" s="64">
        <f aca="true" t="shared" si="15" ref="J49:J57">D49+F49+H49</f>
        <v>0</v>
      </c>
      <c r="K49" s="65"/>
      <c r="L49" s="62">
        <f>IF(J49=0,"",J49/SUM(J49+Q49)*100)</f>
      </c>
      <c r="M49" s="62">
        <f>COUNTIF(F6:F44,"D")</f>
        <v>0</v>
      </c>
      <c r="N49" s="66">
        <f>IF(M49=0,"",M49/SUM(J49+Q49)*100)</f>
      </c>
      <c r="O49" s="62">
        <f>COUNTIF(F6:F44,"E")</f>
        <v>0</v>
      </c>
      <c r="P49" s="67">
        <f>IF(O49=0,"",O49/SUM(I49+S49)*100)</f>
      </c>
      <c r="Q49" s="106">
        <f aca="true" t="shared" si="16" ref="Q49:Q57">M49+O49</f>
        <v>0</v>
      </c>
      <c r="R49" s="107"/>
      <c r="S49" s="68">
        <f>IF(Q49=0,"",Q49/SUM(J49+Q49)*100)</f>
      </c>
      <c r="T49" s="69"/>
      <c r="U49" s="57"/>
      <c r="V49" s="57"/>
      <c r="W49" s="48"/>
      <c r="X49" s="70"/>
      <c r="Y49" s="79"/>
      <c r="Z49" s="80">
        <f>COUNTIF(AD6:AD44,"0")</f>
        <v>0</v>
      </c>
      <c r="AA49" s="81"/>
      <c r="AB49" s="71"/>
      <c r="AC49" s="71"/>
      <c r="AD49" s="60"/>
      <c r="AH49" s="78"/>
      <c r="AI49" s="78"/>
    </row>
    <row r="50" spans="1:35" ht="27.75" customHeight="1">
      <c r="A50" s="44"/>
      <c r="B50" s="44"/>
      <c r="C50" s="61" t="s">
        <v>74</v>
      </c>
      <c r="D50" s="62">
        <f>COUNTIF(H6:H44,"A")</f>
        <v>0</v>
      </c>
      <c r="E50" s="63">
        <f aca="true" t="shared" si="17" ref="E50:E57">IF(D50=0,"",D50/SUM(J50+Q50)*100)</f>
      </c>
      <c r="F50" s="62">
        <f>COUNTIF(H6:H44,"B")</f>
        <v>0</v>
      </c>
      <c r="G50" s="62">
        <f aca="true" t="shared" si="18" ref="G50:G57">IF(F50=0,"",F50/SUM(J50+Q50)*100)</f>
      </c>
      <c r="H50" s="62">
        <f>COUNTIF(H6:H44,"C")</f>
        <v>0</v>
      </c>
      <c r="I50" s="62">
        <f aca="true" t="shared" si="19" ref="I50:I57">IF(H50=0,"",H50/SUM(J50+Q50)*100)</f>
      </c>
      <c r="J50" s="64">
        <f t="shared" si="15"/>
        <v>0</v>
      </c>
      <c r="K50" s="65"/>
      <c r="L50" s="62">
        <f aca="true" t="shared" si="20" ref="L50:L57">IF(J50=0,"",J50/SUM(J50+Q50)*100)</f>
      </c>
      <c r="M50" s="62">
        <f>COUNTIF(H6:H44,"D")</f>
        <v>0</v>
      </c>
      <c r="N50" s="66">
        <f aca="true" t="shared" si="21" ref="N50:N57">IF(M50=0,"",M50/SUM(J50+Q50)*100)</f>
      </c>
      <c r="O50" s="62">
        <f>COUNTIF(H6:H44,"E")</f>
        <v>0</v>
      </c>
      <c r="P50" s="67">
        <f aca="true" t="shared" si="22" ref="P50:P57">IF(O50=0,"",O50/SUM(I50+S50)*100)</f>
      </c>
      <c r="Q50" s="106">
        <f t="shared" si="16"/>
        <v>0</v>
      </c>
      <c r="R50" s="107"/>
      <c r="S50" s="68">
        <f aca="true" t="shared" si="23" ref="S50:S57">IF(Q50=0,"",Q50/SUM(J50+Q50)*100)</f>
      </c>
      <c r="T50" s="69"/>
      <c r="U50" s="57"/>
      <c r="V50" s="57"/>
      <c r="W50" s="48"/>
      <c r="X50" s="70"/>
      <c r="Y50" s="110" t="s">
        <v>75</v>
      </c>
      <c r="Z50" s="111"/>
      <c r="AA50" s="112"/>
      <c r="AB50" s="72"/>
      <c r="AC50" s="72"/>
      <c r="AD50" s="60"/>
      <c r="AH50" s="78"/>
      <c r="AI50" s="78"/>
    </row>
    <row r="51" spans="1:35" ht="27.75" customHeight="1">
      <c r="A51" s="44"/>
      <c r="B51" s="44"/>
      <c r="C51" s="61" t="s">
        <v>76</v>
      </c>
      <c r="D51" s="62">
        <f>COUNTIF(K6:K44,"A")</f>
        <v>0</v>
      </c>
      <c r="E51" s="63">
        <f t="shared" si="17"/>
      </c>
      <c r="F51" s="62">
        <f>COUNTIF(K6:K44,"B")</f>
        <v>0</v>
      </c>
      <c r="G51" s="62">
        <f t="shared" si="18"/>
      </c>
      <c r="H51" s="62">
        <f>COUNTIF(K6:K44,"C")</f>
        <v>0</v>
      </c>
      <c r="I51" s="62">
        <f t="shared" si="19"/>
      </c>
      <c r="J51" s="64">
        <f t="shared" si="15"/>
        <v>0</v>
      </c>
      <c r="K51" s="65"/>
      <c r="L51" s="62">
        <f t="shared" si="20"/>
      </c>
      <c r="M51" s="62">
        <f>COUNTIF(K6:K44,"D")</f>
        <v>0</v>
      </c>
      <c r="N51" s="66">
        <f t="shared" si="21"/>
      </c>
      <c r="O51" s="62">
        <f>COUNTIF(K6:K44,"E")</f>
        <v>0</v>
      </c>
      <c r="P51" s="67">
        <f t="shared" si="22"/>
      </c>
      <c r="Q51" s="106">
        <f t="shared" si="16"/>
        <v>0</v>
      </c>
      <c r="R51" s="107"/>
      <c r="S51" s="68">
        <f t="shared" si="23"/>
      </c>
      <c r="T51" s="69"/>
      <c r="U51" s="57"/>
      <c r="V51" s="57"/>
      <c r="W51" s="48"/>
      <c r="X51" s="70"/>
      <c r="Y51" s="79"/>
      <c r="Z51" s="80">
        <f>IF(Z49=0,"",Z49/SUM(J49+Q49)*100)</f>
      </c>
      <c r="AA51" s="82" t="s">
        <v>69</v>
      </c>
      <c r="AB51" s="72"/>
      <c r="AC51" s="72"/>
      <c r="AD51" s="60"/>
      <c r="AH51" s="78"/>
      <c r="AI51" s="78"/>
    </row>
    <row r="52" spans="1:35" ht="27.75" customHeight="1">
      <c r="A52" s="44"/>
      <c r="B52" s="44"/>
      <c r="C52" s="61" t="s">
        <v>77</v>
      </c>
      <c r="D52" s="62">
        <f>COUNTIF(M6:M44,"A")</f>
        <v>0</v>
      </c>
      <c r="E52" s="63">
        <f>IF(D52=0,"",D52/SUM(J52+Q52)*100)</f>
      </c>
      <c r="F52" s="62">
        <f>COUNTIF(M6:M44,"B")</f>
        <v>0</v>
      </c>
      <c r="G52" s="62">
        <f t="shared" si="18"/>
      </c>
      <c r="H52" s="62">
        <f>COUNTIF(M6:M44,"C")</f>
        <v>0</v>
      </c>
      <c r="I52" s="62">
        <f t="shared" si="19"/>
      </c>
      <c r="J52" s="64">
        <f t="shared" si="15"/>
        <v>0</v>
      </c>
      <c r="K52" s="65"/>
      <c r="L52" s="62">
        <f t="shared" si="20"/>
      </c>
      <c r="M52" s="62">
        <f>COUNTIF(M6:M44,"D")</f>
        <v>0</v>
      </c>
      <c r="N52" s="66">
        <f t="shared" si="21"/>
      </c>
      <c r="O52" s="62">
        <f>COUNTIF(M6:M44,"E")</f>
        <v>0</v>
      </c>
      <c r="P52" s="67">
        <f t="shared" si="22"/>
      </c>
      <c r="Q52" s="106">
        <f t="shared" si="16"/>
        <v>0</v>
      </c>
      <c r="R52" s="107"/>
      <c r="S52" s="68">
        <f t="shared" si="23"/>
      </c>
      <c r="T52" s="69"/>
      <c r="U52" s="57"/>
      <c r="V52" s="57"/>
      <c r="W52" s="48"/>
      <c r="X52" s="48"/>
      <c r="Y52" s="48"/>
      <c r="Z52" s="48"/>
      <c r="AA52" s="49"/>
      <c r="AB52" s="49"/>
      <c r="AC52" s="49"/>
      <c r="AH52" s="78"/>
      <c r="AI52" s="78"/>
    </row>
    <row r="53" spans="1:35" ht="27.75" customHeight="1">
      <c r="A53" s="44"/>
      <c r="B53" s="44"/>
      <c r="C53" s="61" t="s">
        <v>3</v>
      </c>
      <c r="D53" s="62">
        <f>COUNTIF(P6:P44,"A")</f>
        <v>0</v>
      </c>
      <c r="E53" s="63">
        <f t="shared" si="17"/>
      </c>
      <c r="F53" s="62">
        <f>COUNTIF(P6:P44,"B")</f>
        <v>0</v>
      </c>
      <c r="G53" s="62">
        <f t="shared" si="18"/>
      </c>
      <c r="H53" s="62">
        <f>COUNTIF(P6:P44,"C")</f>
        <v>0</v>
      </c>
      <c r="I53" s="62">
        <f t="shared" si="19"/>
      </c>
      <c r="J53" s="64">
        <f t="shared" si="15"/>
        <v>0</v>
      </c>
      <c r="K53" s="65"/>
      <c r="L53" s="62">
        <f t="shared" si="20"/>
      </c>
      <c r="M53" s="62">
        <f>COUNTIF(P6:P44,"D")</f>
        <v>0</v>
      </c>
      <c r="N53" s="66">
        <f t="shared" si="21"/>
      </c>
      <c r="O53" s="62">
        <f>COUNTIF(P6:P44,"E")</f>
        <v>0</v>
      </c>
      <c r="P53" s="67">
        <f t="shared" si="22"/>
      </c>
      <c r="Q53" s="106">
        <f t="shared" si="16"/>
        <v>0</v>
      </c>
      <c r="R53" s="107"/>
      <c r="S53" s="68">
        <f t="shared" si="23"/>
      </c>
      <c r="T53" s="69"/>
      <c r="U53" s="57"/>
      <c r="V53" s="57"/>
      <c r="W53" s="48"/>
      <c r="X53" s="48"/>
      <c r="Y53" s="48"/>
      <c r="Z53" s="48"/>
      <c r="AA53" s="49"/>
      <c r="AB53" s="49"/>
      <c r="AC53" s="49"/>
      <c r="AH53" s="78"/>
      <c r="AI53" s="78"/>
    </row>
    <row r="54" spans="1:35" ht="27.75" customHeight="1">
      <c r="A54" s="44"/>
      <c r="B54" s="44"/>
      <c r="C54" s="61" t="s">
        <v>78</v>
      </c>
      <c r="D54" s="62">
        <f>COUNTIF(T6:T44,"A")</f>
        <v>0</v>
      </c>
      <c r="E54" s="63">
        <f t="shared" si="17"/>
      </c>
      <c r="F54" s="62">
        <f>COUNTIF(T6:T44,"B")</f>
        <v>0</v>
      </c>
      <c r="G54" s="62">
        <f t="shared" si="18"/>
      </c>
      <c r="H54" s="62">
        <f>COUNTIF(T6:T44,"C")</f>
        <v>0</v>
      </c>
      <c r="I54" s="62">
        <f t="shared" si="19"/>
      </c>
      <c r="J54" s="64">
        <f t="shared" si="15"/>
        <v>0</v>
      </c>
      <c r="K54" s="65"/>
      <c r="L54" s="62">
        <f t="shared" si="20"/>
      </c>
      <c r="M54" s="62">
        <f>COUNTIF(T6:T44,"D")</f>
        <v>0</v>
      </c>
      <c r="N54" s="66">
        <f t="shared" si="21"/>
      </c>
      <c r="O54" s="62">
        <f>COUNTIF(T6:T44,"E")</f>
        <v>0</v>
      </c>
      <c r="P54" s="67">
        <f t="shared" si="22"/>
      </c>
      <c r="Q54" s="106">
        <f t="shared" si="16"/>
        <v>0</v>
      </c>
      <c r="R54" s="107"/>
      <c r="S54" s="68">
        <f t="shared" si="23"/>
      </c>
      <c r="T54" s="69"/>
      <c r="U54" s="57"/>
      <c r="V54" s="57"/>
      <c r="W54" s="48"/>
      <c r="X54" s="48"/>
      <c r="Y54" s="48"/>
      <c r="Z54" s="48"/>
      <c r="AA54" s="49"/>
      <c r="AB54" s="49"/>
      <c r="AC54" s="49"/>
      <c r="AH54" s="78"/>
      <c r="AI54" s="78"/>
    </row>
    <row r="55" spans="1:35" ht="27.75" customHeight="1">
      <c r="A55" s="44"/>
      <c r="B55" s="44"/>
      <c r="C55" s="61" t="s">
        <v>129</v>
      </c>
      <c r="D55" s="62">
        <f>COUNTIF(X6:X44,"A")</f>
        <v>0</v>
      </c>
      <c r="E55" s="63">
        <f t="shared" si="17"/>
      </c>
      <c r="F55" s="62">
        <f>COUNTIF(X6:X44,"B")</f>
        <v>0</v>
      </c>
      <c r="G55" s="62">
        <f t="shared" si="18"/>
      </c>
      <c r="H55" s="62">
        <f>COUNTIF(X6:X44,"C")</f>
        <v>0</v>
      </c>
      <c r="I55" s="62">
        <f t="shared" si="19"/>
      </c>
      <c r="J55" s="64">
        <f t="shared" si="15"/>
        <v>0</v>
      </c>
      <c r="K55" s="65"/>
      <c r="L55" s="62">
        <f t="shared" si="20"/>
      </c>
      <c r="M55" s="62">
        <f>COUNTIF(X6:X44,"D")</f>
        <v>0</v>
      </c>
      <c r="N55" s="66">
        <f t="shared" si="21"/>
      </c>
      <c r="O55" s="62">
        <f>COUNTIF(X6:X44,"E")</f>
        <v>0</v>
      </c>
      <c r="P55" s="67">
        <f t="shared" si="22"/>
      </c>
      <c r="Q55" s="106">
        <f t="shared" si="16"/>
        <v>0</v>
      </c>
      <c r="R55" s="107"/>
      <c r="S55" s="68">
        <f t="shared" si="23"/>
      </c>
      <c r="T55" s="69"/>
      <c r="U55" s="57"/>
      <c r="V55" s="57"/>
      <c r="W55" s="48"/>
      <c r="X55" s="48"/>
      <c r="Y55" s="48"/>
      <c r="Z55" s="48"/>
      <c r="AA55" s="49"/>
      <c r="AB55" s="49"/>
      <c r="AC55" s="49"/>
      <c r="AH55" s="78"/>
      <c r="AI55" s="78"/>
    </row>
    <row r="56" spans="1:35" ht="27.75" customHeight="1">
      <c r="A56" s="44"/>
      <c r="B56" s="44"/>
      <c r="C56" s="73" t="s">
        <v>128</v>
      </c>
      <c r="D56" s="62">
        <f>COUNTIF(V6:V44,"A")</f>
        <v>0</v>
      </c>
      <c r="E56" s="63">
        <f t="shared" si="17"/>
      </c>
      <c r="F56" s="62">
        <f>COUNTIF(V6:V44,"B")</f>
        <v>0</v>
      </c>
      <c r="G56" s="62">
        <f t="shared" si="18"/>
      </c>
      <c r="H56" s="62">
        <f>COUNTIF(V6:V44,"C")</f>
        <v>0</v>
      </c>
      <c r="I56" s="62">
        <f t="shared" si="19"/>
      </c>
      <c r="J56" s="109">
        <f t="shared" si="15"/>
        <v>0</v>
      </c>
      <c r="K56" s="109"/>
      <c r="L56" s="62">
        <f t="shared" si="20"/>
      </c>
      <c r="M56" s="62">
        <f>COUNTIF(V6:V44,"D")</f>
        <v>0</v>
      </c>
      <c r="N56" s="66">
        <f t="shared" si="21"/>
      </c>
      <c r="O56" s="62">
        <f>COUNTIF(V6:V44,"E")</f>
        <v>0</v>
      </c>
      <c r="P56" s="67">
        <f t="shared" si="22"/>
      </c>
      <c r="Q56" s="106">
        <f t="shared" si="16"/>
        <v>0</v>
      </c>
      <c r="R56" s="107"/>
      <c r="S56" s="68">
        <f>IF(Q56=0,"",Q56/SUM(J56+Q56)*100)</f>
      </c>
      <c r="T56" s="69"/>
      <c r="U56" s="57"/>
      <c r="V56" s="48"/>
      <c r="W56" s="48"/>
      <c r="X56" s="48"/>
      <c r="Y56" s="48"/>
      <c r="Z56" s="48"/>
      <c r="AA56" s="49"/>
      <c r="AB56" s="49"/>
      <c r="AC56" s="49"/>
      <c r="AH56" s="78"/>
      <c r="AI56" s="78"/>
    </row>
    <row r="57" spans="1:35" ht="27.75" customHeight="1">
      <c r="A57" s="44"/>
      <c r="B57" s="44"/>
      <c r="C57" s="73" t="s">
        <v>130</v>
      </c>
      <c r="D57" s="62">
        <f>COUNTIF(Z6:Z44,"A")</f>
        <v>0</v>
      </c>
      <c r="E57" s="63">
        <f t="shared" si="17"/>
      </c>
      <c r="F57" s="62">
        <f>COUNTIF(Z6:Z44,"B")</f>
        <v>0</v>
      </c>
      <c r="G57" s="62">
        <f t="shared" si="18"/>
      </c>
      <c r="H57" s="62">
        <f>COUNTIF(Z6:Z44,"C")</f>
        <v>0</v>
      </c>
      <c r="I57" s="62">
        <f t="shared" si="19"/>
      </c>
      <c r="J57" s="109">
        <f t="shared" si="15"/>
        <v>0</v>
      </c>
      <c r="K57" s="109"/>
      <c r="L57" s="62">
        <f t="shared" si="20"/>
      </c>
      <c r="M57" s="62">
        <f>COUNTIF(Z6:Z44,"D")</f>
        <v>0</v>
      </c>
      <c r="N57" s="66">
        <f t="shared" si="21"/>
      </c>
      <c r="O57" s="62">
        <f>COUNTIF(Z6:Z44,"E")</f>
        <v>0</v>
      </c>
      <c r="P57" s="67">
        <f t="shared" si="22"/>
      </c>
      <c r="Q57" s="106">
        <f t="shared" si="16"/>
        <v>0</v>
      </c>
      <c r="R57" s="107"/>
      <c r="S57" s="68">
        <f t="shared" si="23"/>
      </c>
      <c r="T57" s="69"/>
      <c r="U57" s="57"/>
      <c r="V57" s="48"/>
      <c r="W57" s="48"/>
      <c r="X57" s="48"/>
      <c r="Y57" s="48"/>
      <c r="Z57" s="48"/>
      <c r="AA57" s="49"/>
      <c r="AB57" s="49"/>
      <c r="AC57" s="49"/>
      <c r="AH57" s="78"/>
      <c r="AI57" s="78"/>
    </row>
    <row r="58" spans="3:35" ht="18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9"/>
      <c r="AB58" s="49"/>
      <c r="AC58" s="49"/>
      <c r="AH58" s="14"/>
      <c r="AI58" s="14"/>
    </row>
    <row r="59" spans="34:35" ht="12.75">
      <c r="AH59" s="14"/>
      <c r="AI59" s="14"/>
    </row>
    <row r="60" spans="3:13" ht="12.75">
      <c r="C60" s="108" t="s">
        <v>121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</sheetData>
  <mergeCells count="27">
    <mergeCell ref="AD4:AD5"/>
    <mergeCell ref="AE4:AE5"/>
    <mergeCell ref="F46:P46"/>
    <mergeCell ref="S4:T4"/>
    <mergeCell ref="U4:V4"/>
    <mergeCell ref="W4:X4"/>
    <mergeCell ref="Y4:Z4"/>
    <mergeCell ref="D4:H4"/>
    <mergeCell ref="I4:M4"/>
    <mergeCell ref="N4:P4"/>
    <mergeCell ref="Q4:R4"/>
    <mergeCell ref="Q48:R48"/>
    <mergeCell ref="Y48:AA48"/>
    <mergeCell ref="AA4:AA5"/>
    <mergeCell ref="Q49:R49"/>
    <mergeCell ref="Q50:R50"/>
    <mergeCell ref="Y50:AA50"/>
    <mergeCell ref="Q51:R51"/>
    <mergeCell ref="Q52:R52"/>
    <mergeCell ref="Q53:R53"/>
    <mergeCell ref="Q54:R54"/>
    <mergeCell ref="C60:M60"/>
    <mergeCell ref="Q55:R55"/>
    <mergeCell ref="J56:K56"/>
    <mergeCell ref="Q56:R56"/>
    <mergeCell ref="J57:K57"/>
    <mergeCell ref="Q57:R57"/>
  </mergeCells>
  <conditionalFormatting sqref="U58:U65536 W45:W65536 U45:U48 Y45:Y65536 G58:G65536 L58:L65536 J58:J65536 O58:O65536 J45 L47:L48 J47:J48 L45 G47:G48 O47 N48 G45 O45 Y1:Y5 U1:U5 W1:W5 J5 L5 L1:L3 O1:O3 O5 J1:J3 G1:G3 G5">
    <cfRule type="cellIs" priority="1" dxfId="0" operator="lessThan" stopIfTrue="1">
      <formula>40</formula>
    </cfRule>
  </conditionalFormatting>
  <conditionalFormatting sqref="S49:U57 D49:O57">
    <cfRule type="cellIs" priority="2" dxfId="1" operator="lessThan" stopIfTrue="1">
      <formula>40</formula>
    </cfRule>
  </conditionalFormatting>
  <conditionalFormatting sqref="S62:S65536 S4">
    <cfRule type="cellIs" priority="3" dxfId="2" operator="lessThan" stopIfTrue="1">
      <formula>40</formula>
    </cfRule>
  </conditionalFormatting>
  <conditionalFormatting sqref="S45:S48 S58:S61 P48">
    <cfRule type="cellIs" priority="4" dxfId="3" operator="lessThan" stopIfTrue="1">
      <formula>40</formula>
    </cfRule>
  </conditionalFormatting>
  <conditionalFormatting sqref="P49:P57">
    <cfRule type="cellIs" priority="5" dxfId="4" operator="lessThan" stopIfTrue="1">
      <formula>40</formula>
    </cfRule>
  </conditionalFormatting>
  <conditionalFormatting sqref="L6:L44 G6:G44 J6:J44 U6:U44">
    <cfRule type="cellIs" priority="6" dxfId="5" operator="lessThan" stopIfTrue="1">
      <formula>40</formula>
    </cfRule>
  </conditionalFormatting>
  <conditionalFormatting sqref="S1:S3">
    <cfRule type="cellIs" priority="7" dxfId="6" operator="lessThan" stopIfTrue="1">
      <formula>40</formula>
    </cfRule>
  </conditionalFormatting>
  <conditionalFormatting sqref="E6:E44 O6:O44">
    <cfRule type="cellIs" priority="8" dxfId="7" operator="lessThan" stopIfTrue="1">
      <formula>40</formula>
    </cfRule>
  </conditionalFormatting>
  <conditionalFormatting sqref="W6:W44">
    <cfRule type="cellIs" priority="9" dxfId="8" operator="lessThan" stopIfTrue="1">
      <formula>40</formula>
    </cfRule>
  </conditionalFormatting>
  <conditionalFormatting sqref="R6:R44">
    <cfRule type="cellIs" priority="10" dxfId="2" operator="lessThan" stopIfTrue="1">
      <formula>20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zoomScale="60" zoomScaleNormal="75" workbookViewId="0" topLeftCell="A33">
      <selection activeCell="X56" sqref="X56"/>
    </sheetView>
  </sheetViews>
  <sheetFormatPr defaultColWidth="9.140625" defaultRowHeight="12.75"/>
  <cols>
    <col min="1" max="1" width="7.28125" style="8" customWidth="1"/>
    <col min="2" max="2" width="34.00390625" style="8" customWidth="1"/>
    <col min="3" max="3" width="19.140625" style="8" bestFit="1" customWidth="1"/>
    <col min="4" max="4" width="6.7109375" style="8" customWidth="1"/>
    <col min="5" max="5" width="7.57421875" style="8" customWidth="1"/>
    <col min="6" max="7" width="6.7109375" style="8" customWidth="1"/>
    <col min="8" max="8" width="7.57421875" style="8" customWidth="1"/>
    <col min="9" max="9" width="6.7109375" style="8" customWidth="1"/>
    <col min="10" max="10" width="7.00390625" style="8" customWidth="1"/>
    <col min="11" max="18" width="6.7109375" style="8" customWidth="1"/>
    <col min="19" max="19" width="6.7109375" style="74" customWidth="1"/>
    <col min="20" max="24" width="6.7109375" style="8" customWidth="1"/>
    <col min="25" max="25" width="7.140625" style="8" customWidth="1"/>
    <col min="26" max="26" width="7.421875" style="8" customWidth="1"/>
    <col min="27" max="27" width="8.8515625" style="74" customWidth="1"/>
    <col min="28" max="28" width="6.7109375" style="74" customWidth="1"/>
    <col min="29" max="29" width="5.7109375" style="74" customWidth="1"/>
    <col min="30" max="30" width="7.421875" style="8" customWidth="1"/>
    <col min="31" max="31" width="6.7109375" style="8" customWidth="1"/>
    <col min="32" max="32" width="6.140625" style="8" customWidth="1"/>
    <col min="33" max="33" width="2.57421875" style="8" customWidth="1"/>
    <col min="34" max="34" width="7.140625" style="8" customWidth="1"/>
    <col min="35" max="35" width="5.00390625" style="8" customWidth="1"/>
    <col min="36" max="36" width="7.8515625" style="8" customWidth="1"/>
    <col min="37" max="16384" width="9.140625" style="8" customWidth="1"/>
  </cols>
  <sheetData>
    <row r="1" spans="1:32" ht="20.25">
      <c r="A1" s="1" t="s">
        <v>123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6"/>
      <c r="AB1" s="6"/>
      <c r="AC1" s="6"/>
      <c r="AD1" s="7"/>
      <c r="AE1" s="7"/>
      <c r="AF1" s="7"/>
    </row>
    <row r="2" spans="1:35" ht="20.25">
      <c r="A2" s="1" t="s">
        <v>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2"/>
      <c r="AB2" s="12"/>
      <c r="AC2" s="12"/>
      <c r="AD2" s="13"/>
      <c r="AE2" s="13"/>
      <c r="AF2" s="7"/>
      <c r="AH2" s="14"/>
      <c r="AI2" s="14"/>
    </row>
    <row r="3" spans="1:31" s="20" customFormat="1" ht="20.25">
      <c r="A3" s="15" t="s">
        <v>122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8"/>
      <c r="AB3" s="18"/>
      <c r="AC3" s="18"/>
      <c r="AD3" s="19"/>
      <c r="AE3" s="19"/>
    </row>
    <row r="4" spans="1:31" s="25" customFormat="1" ht="18.75">
      <c r="A4" s="21"/>
      <c r="B4" s="21"/>
      <c r="C4" s="22"/>
      <c r="D4" s="125" t="s">
        <v>1</v>
      </c>
      <c r="E4" s="126"/>
      <c r="F4" s="126"/>
      <c r="G4" s="126"/>
      <c r="H4" s="124"/>
      <c r="I4" s="125" t="s">
        <v>2</v>
      </c>
      <c r="J4" s="126"/>
      <c r="K4" s="126"/>
      <c r="L4" s="126"/>
      <c r="M4" s="124"/>
      <c r="N4" s="125" t="s">
        <v>3</v>
      </c>
      <c r="O4" s="126"/>
      <c r="P4" s="124"/>
      <c r="Q4" s="113" t="s">
        <v>4</v>
      </c>
      <c r="R4" s="114"/>
      <c r="S4" s="123" t="s">
        <v>5</v>
      </c>
      <c r="T4" s="124"/>
      <c r="U4" s="125" t="s">
        <v>6</v>
      </c>
      <c r="V4" s="124"/>
      <c r="W4" s="125" t="s">
        <v>7</v>
      </c>
      <c r="X4" s="124"/>
      <c r="Y4" s="125" t="s">
        <v>8</v>
      </c>
      <c r="Z4" s="124"/>
      <c r="AA4" s="116" t="s">
        <v>9</v>
      </c>
      <c r="AB4" s="23" t="s">
        <v>10</v>
      </c>
      <c r="AC4" s="23"/>
      <c r="AD4" s="118" t="s">
        <v>11</v>
      </c>
      <c r="AE4" s="119" t="s">
        <v>12</v>
      </c>
    </row>
    <row r="5" spans="1:31" s="20" customFormat="1" ht="24.75" customHeight="1">
      <c r="A5" s="89" t="s">
        <v>13</v>
      </c>
      <c r="B5" s="90" t="s">
        <v>125</v>
      </c>
      <c r="C5" s="27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17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17</v>
      </c>
      <c r="N5" s="28" t="s">
        <v>15</v>
      </c>
      <c r="O5" s="28" t="s">
        <v>19</v>
      </c>
      <c r="P5" s="27" t="s">
        <v>17</v>
      </c>
      <c r="Q5" s="29" t="s">
        <v>20</v>
      </c>
      <c r="R5" s="30" t="s">
        <v>21</v>
      </c>
      <c r="S5" s="31" t="s">
        <v>9</v>
      </c>
      <c r="T5" s="27" t="s">
        <v>17</v>
      </c>
      <c r="U5" s="32" t="s">
        <v>22</v>
      </c>
      <c r="V5" s="27" t="s">
        <v>17</v>
      </c>
      <c r="W5" s="32" t="s">
        <v>23</v>
      </c>
      <c r="X5" s="27" t="s">
        <v>17</v>
      </c>
      <c r="Y5" s="32" t="s">
        <v>24</v>
      </c>
      <c r="Z5" s="27" t="s">
        <v>17</v>
      </c>
      <c r="AA5" s="117"/>
      <c r="AB5" s="33" t="s">
        <v>25</v>
      </c>
      <c r="AC5" s="33" t="s">
        <v>17</v>
      </c>
      <c r="AD5" s="117"/>
      <c r="AE5" s="120"/>
    </row>
    <row r="6" spans="1:31" s="41" customFormat="1" ht="27.75" customHeight="1">
      <c r="A6" s="34">
        <v>1</v>
      </c>
      <c r="B6" s="88" t="s">
        <v>80</v>
      </c>
      <c r="C6" s="84" t="s">
        <v>26</v>
      </c>
      <c r="D6" s="35"/>
      <c r="E6" s="36">
        <v>33</v>
      </c>
      <c r="F6" s="37" t="str">
        <f aca="true" t="shared" si="0" ref="F6:F44">IF(E6="","",IF(E6&gt;=80,"A",IF(E6&gt;=60,"B",IF(E6&gt;=40,"C",IF(E6&gt;=20,"D",IF(E6&gt;=0,"E"))))))</f>
        <v>D</v>
      </c>
      <c r="G6" s="36">
        <v>40</v>
      </c>
      <c r="H6" s="37" t="str">
        <f aca="true" t="shared" si="1" ref="H6:H44">IF(G6="","",IF(G6&gt;=80,"A",IF(G6&gt;=60,"B",IF(G6&gt;=40,"C",IF(G6&gt;=20,"D",IF(G6&gt;=0,"E"))))))</f>
        <v>C</v>
      </c>
      <c r="I6" s="36"/>
      <c r="J6" s="36">
        <v>80</v>
      </c>
      <c r="K6" s="37" t="str">
        <f aca="true" t="shared" si="2" ref="K6:K44">IF(J6="","",IF(J6&gt;=80,"A",IF(J6&gt;=60,"B",IF(J6&gt;=40,"C",IF(J6&gt;=20,"D",IF(J6&gt;=0,"E"))))))</f>
        <v>A</v>
      </c>
      <c r="L6" s="36">
        <v>86</v>
      </c>
      <c r="M6" s="37" t="str">
        <f aca="true" t="shared" si="3" ref="M6:M44">IF(L6="","",IF(L6&gt;=80,"A",IF(L6&gt;=60,"B",IF(L6&gt;=40,"C",IF(L6&gt;=20,"D",IF(L6&gt;=0,"E"))))))</f>
        <v>A</v>
      </c>
      <c r="N6" s="37"/>
      <c r="O6" s="36">
        <v>68</v>
      </c>
      <c r="P6" s="37" t="str">
        <f aca="true" t="shared" si="4" ref="P6:P44">IF(O6="","",IF(O6&gt;=80,"A",IF(O6&gt;=60,"B",IF(O6&gt;=40,"C",IF(O6&gt;=20,"D",IF(O6&gt;=0,"E"))))))</f>
        <v>B</v>
      </c>
      <c r="Q6" s="38">
        <v>17</v>
      </c>
      <c r="R6" s="38">
        <v>16</v>
      </c>
      <c r="S6" s="39">
        <f aca="true" t="shared" si="5" ref="S6:S44">IF(Q6=0,"",SUM(Q6,R6))</f>
        <v>33</v>
      </c>
      <c r="T6" s="37" t="str">
        <f aca="true" t="shared" si="6" ref="T6:T44">IF(S6&lt;20,"E",IF(R6="","",IF(R6&lt;20,"D",IF(S6="","",IF(S6&gt;=80,"A",IF(S6&gt;=60,"B",IF(S6&gt;=40,"C",IF(S6&gt;=20,"D"))))))))</f>
        <v>D</v>
      </c>
      <c r="U6" s="36">
        <v>72</v>
      </c>
      <c r="V6" s="37" t="str">
        <f aca="true" t="shared" si="7" ref="V6:V44">IF(U6="","",IF(U6&gt;=80,"A",IF(U6&gt;=60,"B",IF(U6&gt;=0,"C"))))</f>
        <v>B</v>
      </c>
      <c r="W6" s="36">
        <v>30</v>
      </c>
      <c r="X6" s="37" t="str">
        <f aca="true" t="shared" si="8" ref="X6:X44">IF(W6="","",IF(W6&gt;=80,"A",IF(W6&gt;=60,"B",IF(W6&gt;=40,"C",IF(W6&gt;=20,"D",IF(W6&gt;=0,"E"))))))</f>
        <v>D</v>
      </c>
      <c r="Y6" s="36">
        <v>67</v>
      </c>
      <c r="Z6" s="37" t="str">
        <f aca="true" t="shared" si="9" ref="Z6:Z44">IF(Y6="","",IF(Y6&gt;=80,"A",IF(Y6&gt;=60,"B",IF(Y6&gt;=40,"C",IF(Y6&gt;=20,"D",IF(Y6&gt;=0,"E"))))))</f>
        <v>B</v>
      </c>
      <c r="AA6" s="39">
        <f aca="true" t="shared" si="10" ref="AA6:AA44">IF(E6="","",SUM(E6,G6,J6,L6,O6,S6,U6,W6,Y6))</f>
        <v>509</v>
      </c>
      <c r="AB6" s="39">
        <f aca="true" t="shared" si="11" ref="AB6:AB44">IF(AA6="","",(AA6/9))</f>
        <v>56.55555555555556</v>
      </c>
      <c r="AC6" s="37" t="str">
        <f aca="true" t="shared" si="12" ref="AC6:AC44">IF(AB6="","",IF(AB6&gt;=80,"A",IF(AB6&gt;=60,"B",IF(AB6&gt;=40,"C",IF(AB6&gt;=20,"D",IF(AB6&gt;=0,"E"))))))</f>
        <v>C</v>
      </c>
      <c r="AD6" s="37">
        <f aca="true" t="shared" si="13" ref="AD6:AD44">IF(AA6="","",COUNTIF(E6:P6,"&lt;40")+COUNTIF(R6,"&lt;16")+COUNTIF(W6:X6,"&lt;40"))</f>
        <v>2</v>
      </c>
      <c r="AE6" s="40">
        <f aca="true" t="shared" si="14" ref="AE6:AE44">IF(AA6="","",RANK(AA6,$AA$6:$AA$44))</f>
        <v>16</v>
      </c>
    </row>
    <row r="7" spans="1:31" s="41" customFormat="1" ht="27.75" customHeight="1">
      <c r="A7" s="42">
        <v>2</v>
      </c>
      <c r="B7" s="83" t="s">
        <v>81</v>
      </c>
      <c r="C7" s="85" t="s">
        <v>29</v>
      </c>
      <c r="D7" s="43"/>
      <c r="E7" s="36">
        <v>72</v>
      </c>
      <c r="F7" s="37" t="str">
        <f t="shared" si="0"/>
        <v>B</v>
      </c>
      <c r="G7" s="36">
        <v>74</v>
      </c>
      <c r="H7" s="37" t="str">
        <f t="shared" si="1"/>
        <v>B</v>
      </c>
      <c r="I7" s="36"/>
      <c r="J7" s="36">
        <v>66</v>
      </c>
      <c r="K7" s="37" t="str">
        <f t="shared" si="2"/>
        <v>B</v>
      </c>
      <c r="L7" s="36">
        <v>82</v>
      </c>
      <c r="M7" s="37" t="str">
        <f t="shared" si="3"/>
        <v>A</v>
      </c>
      <c r="N7" s="37"/>
      <c r="O7" s="36">
        <v>57</v>
      </c>
      <c r="P7" s="37" t="str">
        <f t="shared" si="4"/>
        <v>C</v>
      </c>
      <c r="Q7" s="38">
        <v>29</v>
      </c>
      <c r="R7" s="38">
        <v>6</v>
      </c>
      <c r="S7" s="39">
        <f t="shared" si="5"/>
        <v>35</v>
      </c>
      <c r="T7" s="37" t="str">
        <f t="shared" si="6"/>
        <v>D</v>
      </c>
      <c r="U7" s="36">
        <v>95</v>
      </c>
      <c r="V7" s="37" t="str">
        <f t="shared" si="7"/>
        <v>A</v>
      </c>
      <c r="W7" s="36">
        <v>48</v>
      </c>
      <c r="X7" s="37" t="str">
        <f t="shared" si="8"/>
        <v>C</v>
      </c>
      <c r="Y7" s="36">
        <v>61</v>
      </c>
      <c r="Z7" s="37" t="str">
        <f t="shared" si="9"/>
        <v>B</v>
      </c>
      <c r="AA7" s="39">
        <f t="shared" si="10"/>
        <v>590</v>
      </c>
      <c r="AB7" s="39">
        <f t="shared" si="11"/>
        <v>65.55555555555556</v>
      </c>
      <c r="AC7" s="37" t="str">
        <f t="shared" si="12"/>
        <v>B</v>
      </c>
      <c r="AD7" s="37">
        <f t="shared" si="13"/>
        <v>1</v>
      </c>
      <c r="AE7" s="40">
        <f t="shared" si="14"/>
        <v>10</v>
      </c>
    </row>
    <row r="8" spans="1:31" s="41" customFormat="1" ht="27.75" customHeight="1">
      <c r="A8" s="42">
        <v>3</v>
      </c>
      <c r="B8" s="83" t="s">
        <v>82</v>
      </c>
      <c r="C8" s="85" t="s">
        <v>30</v>
      </c>
      <c r="D8" s="43"/>
      <c r="E8" s="36">
        <v>40</v>
      </c>
      <c r="F8" s="37" t="str">
        <f t="shared" si="0"/>
        <v>C</v>
      </c>
      <c r="G8" s="36">
        <v>5</v>
      </c>
      <c r="H8" s="37" t="str">
        <f t="shared" si="1"/>
        <v>E</v>
      </c>
      <c r="I8" s="36"/>
      <c r="J8" s="36">
        <v>34</v>
      </c>
      <c r="K8" s="37" t="str">
        <f t="shared" si="2"/>
        <v>D</v>
      </c>
      <c r="L8" s="36">
        <v>10</v>
      </c>
      <c r="M8" s="37" t="str">
        <f t="shared" si="3"/>
        <v>E</v>
      </c>
      <c r="N8" s="37"/>
      <c r="O8" s="36">
        <v>22</v>
      </c>
      <c r="P8" s="37" t="str">
        <f t="shared" si="4"/>
        <v>D</v>
      </c>
      <c r="Q8" s="38">
        <v>15</v>
      </c>
      <c r="R8" s="38">
        <v>0</v>
      </c>
      <c r="S8" s="39">
        <f t="shared" si="5"/>
        <v>15</v>
      </c>
      <c r="T8" s="37" t="str">
        <f t="shared" si="6"/>
        <v>E</v>
      </c>
      <c r="U8" s="36">
        <v>61</v>
      </c>
      <c r="V8" s="37" t="str">
        <f t="shared" si="7"/>
        <v>B</v>
      </c>
      <c r="W8" s="36">
        <v>33</v>
      </c>
      <c r="X8" s="37" t="str">
        <f t="shared" si="8"/>
        <v>D</v>
      </c>
      <c r="Y8" s="36">
        <v>41</v>
      </c>
      <c r="Z8" s="37" t="str">
        <f t="shared" si="9"/>
        <v>C</v>
      </c>
      <c r="AA8" s="39">
        <f t="shared" si="10"/>
        <v>261</v>
      </c>
      <c r="AB8" s="39">
        <f t="shared" si="11"/>
        <v>29</v>
      </c>
      <c r="AC8" s="37" t="str">
        <f t="shared" si="12"/>
        <v>D</v>
      </c>
      <c r="AD8" s="37">
        <f t="shared" si="13"/>
        <v>6</v>
      </c>
      <c r="AE8" s="40">
        <f t="shared" si="14"/>
        <v>30</v>
      </c>
    </row>
    <row r="9" spans="1:31" s="41" customFormat="1" ht="27.75" customHeight="1">
      <c r="A9" s="42">
        <v>4</v>
      </c>
      <c r="B9" s="83" t="s">
        <v>83</v>
      </c>
      <c r="C9" s="85" t="s">
        <v>33</v>
      </c>
      <c r="D9" s="43"/>
      <c r="E9" s="36">
        <v>78</v>
      </c>
      <c r="F9" s="37" t="str">
        <f t="shared" si="0"/>
        <v>B</v>
      </c>
      <c r="G9" s="36">
        <v>82</v>
      </c>
      <c r="H9" s="37" t="str">
        <f t="shared" si="1"/>
        <v>A</v>
      </c>
      <c r="I9" s="36"/>
      <c r="J9" s="36">
        <v>54</v>
      </c>
      <c r="K9" s="37" t="str">
        <f t="shared" si="2"/>
        <v>C</v>
      </c>
      <c r="L9" s="36">
        <v>74</v>
      </c>
      <c r="M9" s="37" t="str">
        <f t="shared" si="3"/>
        <v>B</v>
      </c>
      <c r="N9" s="37"/>
      <c r="O9" s="36">
        <v>64</v>
      </c>
      <c r="P9" s="37" t="str">
        <f t="shared" si="4"/>
        <v>B</v>
      </c>
      <c r="Q9" s="38">
        <v>33</v>
      </c>
      <c r="R9" s="38">
        <v>22</v>
      </c>
      <c r="S9" s="39">
        <f t="shared" si="5"/>
        <v>55</v>
      </c>
      <c r="T9" s="37" t="str">
        <f t="shared" si="6"/>
        <v>C</v>
      </c>
      <c r="U9" s="36">
        <v>97</v>
      </c>
      <c r="V9" s="37" t="str">
        <f t="shared" si="7"/>
        <v>A</v>
      </c>
      <c r="W9" s="36">
        <v>65</v>
      </c>
      <c r="X9" s="37" t="str">
        <f t="shared" si="8"/>
        <v>B</v>
      </c>
      <c r="Y9" s="36">
        <v>82</v>
      </c>
      <c r="Z9" s="37" t="str">
        <f t="shared" si="9"/>
        <v>A</v>
      </c>
      <c r="AA9" s="39">
        <f t="shared" si="10"/>
        <v>651</v>
      </c>
      <c r="AB9" s="39">
        <f t="shared" si="11"/>
        <v>72.33333333333333</v>
      </c>
      <c r="AC9" s="37" t="str">
        <f t="shared" si="12"/>
        <v>B</v>
      </c>
      <c r="AD9" s="37">
        <f t="shared" si="13"/>
        <v>0</v>
      </c>
      <c r="AE9" s="40">
        <f t="shared" si="14"/>
        <v>4</v>
      </c>
    </row>
    <row r="10" spans="1:31" s="41" customFormat="1" ht="27.75" customHeight="1">
      <c r="A10" s="42">
        <v>5</v>
      </c>
      <c r="B10" s="83" t="s">
        <v>84</v>
      </c>
      <c r="C10" s="85" t="s">
        <v>34</v>
      </c>
      <c r="D10" s="43"/>
      <c r="E10" s="36">
        <v>32</v>
      </c>
      <c r="F10" s="37" t="str">
        <f t="shared" si="0"/>
        <v>D</v>
      </c>
      <c r="G10" s="36">
        <v>26</v>
      </c>
      <c r="H10" s="37" t="str">
        <f t="shared" si="1"/>
        <v>D</v>
      </c>
      <c r="I10" s="36"/>
      <c r="J10" s="36">
        <v>34</v>
      </c>
      <c r="K10" s="37" t="str">
        <f t="shared" si="2"/>
        <v>D</v>
      </c>
      <c r="L10" s="36">
        <v>28</v>
      </c>
      <c r="M10" s="37" t="str">
        <f t="shared" si="3"/>
        <v>D</v>
      </c>
      <c r="N10" s="37"/>
      <c r="O10" s="36">
        <v>25</v>
      </c>
      <c r="P10" s="37" t="str">
        <f t="shared" si="4"/>
        <v>D</v>
      </c>
      <c r="Q10" s="38">
        <v>18</v>
      </c>
      <c r="R10" s="38">
        <v>9</v>
      </c>
      <c r="S10" s="39">
        <f t="shared" si="5"/>
        <v>27</v>
      </c>
      <c r="T10" s="37" t="str">
        <f t="shared" si="6"/>
        <v>D</v>
      </c>
      <c r="U10" s="36">
        <v>57</v>
      </c>
      <c r="V10" s="37" t="str">
        <f t="shared" si="7"/>
        <v>C</v>
      </c>
      <c r="W10" s="36">
        <v>30</v>
      </c>
      <c r="X10" s="37" t="str">
        <f t="shared" si="8"/>
        <v>D</v>
      </c>
      <c r="Y10" s="36">
        <v>43</v>
      </c>
      <c r="Z10" s="37" t="str">
        <f t="shared" si="9"/>
        <v>C</v>
      </c>
      <c r="AA10" s="39">
        <f t="shared" si="10"/>
        <v>302</v>
      </c>
      <c r="AB10" s="39">
        <f t="shared" si="11"/>
        <v>33.55555555555556</v>
      </c>
      <c r="AC10" s="37" t="str">
        <f t="shared" si="12"/>
        <v>D</v>
      </c>
      <c r="AD10" s="37">
        <f t="shared" si="13"/>
        <v>7</v>
      </c>
      <c r="AE10" s="40">
        <f t="shared" si="14"/>
        <v>29</v>
      </c>
    </row>
    <row r="11" spans="1:31" s="41" customFormat="1" ht="27.75" customHeight="1">
      <c r="A11" s="42">
        <v>6</v>
      </c>
      <c r="B11" s="83" t="s">
        <v>85</v>
      </c>
      <c r="C11" s="85" t="s">
        <v>35</v>
      </c>
      <c r="D11" s="43"/>
      <c r="E11" s="36">
        <v>75</v>
      </c>
      <c r="F11" s="37" t="str">
        <f t="shared" si="0"/>
        <v>B</v>
      </c>
      <c r="G11" s="36">
        <v>60</v>
      </c>
      <c r="H11" s="37" t="str">
        <f t="shared" si="1"/>
        <v>B</v>
      </c>
      <c r="I11" s="36"/>
      <c r="J11" s="36">
        <v>50</v>
      </c>
      <c r="K11" s="37" t="str">
        <f t="shared" si="2"/>
        <v>C</v>
      </c>
      <c r="L11" s="36">
        <v>64</v>
      </c>
      <c r="M11" s="37" t="str">
        <f t="shared" si="3"/>
        <v>B</v>
      </c>
      <c r="N11" s="37"/>
      <c r="O11" s="36">
        <v>49</v>
      </c>
      <c r="P11" s="37" t="str">
        <f t="shared" si="4"/>
        <v>C</v>
      </c>
      <c r="Q11" s="38">
        <v>27</v>
      </c>
      <c r="R11" s="38">
        <v>10</v>
      </c>
      <c r="S11" s="39">
        <f t="shared" si="5"/>
        <v>37</v>
      </c>
      <c r="T11" s="37" t="str">
        <f t="shared" si="6"/>
        <v>D</v>
      </c>
      <c r="U11" s="36">
        <v>89</v>
      </c>
      <c r="V11" s="37" t="str">
        <f t="shared" si="7"/>
        <v>A</v>
      </c>
      <c r="W11" s="36">
        <v>60</v>
      </c>
      <c r="X11" s="37" t="str">
        <f t="shared" si="8"/>
        <v>B</v>
      </c>
      <c r="Y11" s="36">
        <v>56</v>
      </c>
      <c r="Z11" s="37" t="str">
        <f t="shared" si="9"/>
        <v>C</v>
      </c>
      <c r="AA11" s="39">
        <f t="shared" si="10"/>
        <v>540</v>
      </c>
      <c r="AB11" s="39">
        <f t="shared" si="11"/>
        <v>60</v>
      </c>
      <c r="AC11" s="37" t="str">
        <f t="shared" si="12"/>
        <v>B</v>
      </c>
      <c r="AD11" s="37">
        <f t="shared" si="13"/>
        <v>1</v>
      </c>
      <c r="AE11" s="40">
        <f t="shared" si="14"/>
        <v>15</v>
      </c>
    </row>
    <row r="12" spans="1:31" s="41" customFormat="1" ht="27.75" customHeight="1">
      <c r="A12" s="42">
        <v>7</v>
      </c>
      <c r="B12" s="83" t="s">
        <v>86</v>
      </c>
      <c r="C12" s="85" t="s">
        <v>87</v>
      </c>
      <c r="D12" s="43"/>
      <c r="E12" s="36">
        <v>22</v>
      </c>
      <c r="F12" s="37" t="str">
        <f t="shared" si="0"/>
        <v>D</v>
      </c>
      <c r="G12" s="36">
        <v>5</v>
      </c>
      <c r="H12" s="37" t="str">
        <f t="shared" si="1"/>
        <v>E</v>
      </c>
      <c r="I12" s="36"/>
      <c r="J12" s="36">
        <v>66</v>
      </c>
      <c r="K12" s="37" t="str">
        <f t="shared" si="2"/>
        <v>B</v>
      </c>
      <c r="L12" s="36">
        <v>52</v>
      </c>
      <c r="M12" s="37" t="str">
        <f t="shared" si="3"/>
        <v>C</v>
      </c>
      <c r="N12" s="37"/>
      <c r="O12" s="36">
        <v>56</v>
      </c>
      <c r="P12" s="37" t="str">
        <f t="shared" si="4"/>
        <v>C</v>
      </c>
      <c r="Q12" s="38">
        <v>17</v>
      </c>
      <c r="R12" s="38">
        <v>1</v>
      </c>
      <c r="S12" s="39">
        <f t="shared" si="5"/>
        <v>18</v>
      </c>
      <c r="T12" s="37" t="str">
        <f t="shared" si="6"/>
        <v>E</v>
      </c>
      <c r="U12" s="36">
        <v>43</v>
      </c>
      <c r="V12" s="37" t="str">
        <f t="shared" si="7"/>
        <v>C</v>
      </c>
      <c r="W12" s="36">
        <v>23</v>
      </c>
      <c r="X12" s="37" t="str">
        <f t="shared" si="8"/>
        <v>D</v>
      </c>
      <c r="Y12" s="36">
        <v>63</v>
      </c>
      <c r="Z12" s="37" t="str">
        <f t="shared" si="9"/>
        <v>B</v>
      </c>
      <c r="AA12" s="39">
        <f t="shared" si="10"/>
        <v>348</v>
      </c>
      <c r="AB12" s="39">
        <f t="shared" si="11"/>
        <v>38.666666666666664</v>
      </c>
      <c r="AC12" s="37" t="str">
        <f t="shared" si="12"/>
        <v>D</v>
      </c>
      <c r="AD12" s="37">
        <f t="shared" si="13"/>
        <v>4</v>
      </c>
      <c r="AE12" s="40">
        <f t="shared" si="14"/>
        <v>25</v>
      </c>
    </row>
    <row r="13" spans="1:31" s="41" customFormat="1" ht="27.75" customHeight="1">
      <c r="A13" s="42">
        <v>8</v>
      </c>
      <c r="B13" s="83" t="s">
        <v>88</v>
      </c>
      <c r="C13" s="85" t="s">
        <v>36</v>
      </c>
      <c r="D13" s="43"/>
      <c r="E13" s="36">
        <v>47</v>
      </c>
      <c r="F13" s="37" t="str">
        <f t="shared" si="0"/>
        <v>C</v>
      </c>
      <c r="G13" s="36">
        <v>42</v>
      </c>
      <c r="H13" s="37" t="str">
        <f t="shared" si="1"/>
        <v>C</v>
      </c>
      <c r="I13" s="36"/>
      <c r="J13" s="36">
        <v>24</v>
      </c>
      <c r="K13" s="37" t="str">
        <f t="shared" si="2"/>
        <v>D</v>
      </c>
      <c r="L13" s="36">
        <v>24</v>
      </c>
      <c r="M13" s="37" t="str">
        <f t="shared" si="3"/>
        <v>D</v>
      </c>
      <c r="N13" s="37"/>
      <c r="O13" s="36">
        <v>28</v>
      </c>
      <c r="P13" s="37" t="str">
        <f t="shared" si="4"/>
        <v>D</v>
      </c>
      <c r="Q13" s="38">
        <v>17</v>
      </c>
      <c r="R13" s="38">
        <v>1</v>
      </c>
      <c r="S13" s="39">
        <f t="shared" si="5"/>
        <v>18</v>
      </c>
      <c r="T13" s="37" t="str">
        <f t="shared" si="6"/>
        <v>E</v>
      </c>
      <c r="U13" s="36">
        <v>80</v>
      </c>
      <c r="V13" s="37" t="str">
        <f t="shared" si="7"/>
        <v>A</v>
      </c>
      <c r="W13" s="36">
        <v>35</v>
      </c>
      <c r="X13" s="37" t="str">
        <f t="shared" si="8"/>
        <v>D</v>
      </c>
      <c r="Y13" s="36">
        <v>70</v>
      </c>
      <c r="Z13" s="37" t="str">
        <f t="shared" si="9"/>
        <v>B</v>
      </c>
      <c r="AA13" s="39">
        <f t="shared" si="10"/>
        <v>368</v>
      </c>
      <c r="AB13" s="39">
        <f t="shared" si="11"/>
        <v>40.888888888888886</v>
      </c>
      <c r="AC13" s="37" t="str">
        <f t="shared" si="12"/>
        <v>C</v>
      </c>
      <c r="AD13" s="37">
        <f t="shared" si="13"/>
        <v>5</v>
      </c>
      <c r="AE13" s="40">
        <f t="shared" si="14"/>
        <v>24</v>
      </c>
    </row>
    <row r="14" spans="1:31" s="41" customFormat="1" ht="27.75" customHeight="1">
      <c r="A14" s="42">
        <v>9</v>
      </c>
      <c r="B14" s="83" t="s">
        <v>89</v>
      </c>
      <c r="C14" s="85" t="s">
        <v>37</v>
      </c>
      <c r="D14" s="43"/>
      <c r="E14" s="36">
        <v>20</v>
      </c>
      <c r="F14" s="37" t="str">
        <f t="shared" si="0"/>
        <v>D</v>
      </c>
      <c r="G14" s="36">
        <v>15</v>
      </c>
      <c r="H14" s="37" t="str">
        <f t="shared" si="1"/>
        <v>E</v>
      </c>
      <c r="I14" s="36"/>
      <c r="J14" s="36">
        <v>30</v>
      </c>
      <c r="K14" s="37" t="str">
        <f t="shared" si="2"/>
        <v>D</v>
      </c>
      <c r="L14" s="36">
        <v>24</v>
      </c>
      <c r="M14" s="37" t="str">
        <f t="shared" si="3"/>
        <v>D</v>
      </c>
      <c r="N14" s="37"/>
      <c r="O14" s="36">
        <v>24</v>
      </c>
      <c r="P14" s="37" t="str">
        <f t="shared" si="4"/>
        <v>D</v>
      </c>
      <c r="Q14" s="38">
        <v>15</v>
      </c>
      <c r="R14" s="38">
        <v>1</v>
      </c>
      <c r="S14" s="39">
        <f t="shared" si="5"/>
        <v>16</v>
      </c>
      <c r="T14" s="37" t="str">
        <f t="shared" si="6"/>
        <v>E</v>
      </c>
      <c r="U14" s="36">
        <v>58</v>
      </c>
      <c r="V14" s="37" t="str">
        <f t="shared" si="7"/>
        <v>C</v>
      </c>
      <c r="W14" s="36">
        <v>33</v>
      </c>
      <c r="X14" s="37" t="str">
        <f t="shared" si="8"/>
        <v>D</v>
      </c>
      <c r="Y14" s="36">
        <v>34</v>
      </c>
      <c r="Z14" s="37" t="str">
        <f t="shared" si="9"/>
        <v>D</v>
      </c>
      <c r="AA14" s="39">
        <f t="shared" si="10"/>
        <v>254</v>
      </c>
      <c r="AB14" s="39">
        <f t="shared" si="11"/>
        <v>28.22222222222222</v>
      </c>
      <c r="AC14" s="37" t="str">
        <f t="shared" si="12"/>
        <v>D</v>
      </c>
      <c r="AD14" s="37">
        <f t="shared" si="13"/>
        <v>7</v>
      </c>
      <c r="AE14" s="40">
        <f t="shared" si="14"/>
        <v>31</v>
      </c>
    </row>
    <row r="15" spans="1:31" s="41" customFormat="1" ht="27.75" customHeight="1">
      <c r="A15" s="42">
        <v>10</v>
      </c>
      <c r="B15" s="83" t="s">
        <v>90</v>
      </c>
      <c r="C15" s="85" t="s">
        <v>38</v>
      </c>
      <c r="D15" s="43"/>
      <c r="E15" s="36">
        <v>53</v>
      </c>
      <c r="F15" s="37" t="str">
        <f t="shared" si="0"/>
        <v>C</v>
      </c>
      <c r="G15" s="36">
        <v>52</v>
      </c>
      <c r="H15" s="37" t="str">
        <f t="shared" si="1"/>
        <v>C</v>
      </c>
      <c r="I15" s="36"/>
      <c r="J15" s="36">
        <v>54</v>
      </c>
      <c r="K15" s="37" t="str">
        <f t="shared" si="2"/>
        <v>C</v>
      </c>
      <c r="L15" s="36">
        <v>82</v>
      </c>
      <c r="M15" s="37" t="str">
        <f t="shared" si="3"/>
        <v>A</v>
      </c>
      <c r="N15" s="37"/>
      <c r="O15" s="36">
        <v>66</v>
      </c>
      <c r="P15" s="37" t="str">
        <f t="shared" si="4"/>
        <v>B</v>
      </c>
      <c r="Q15" s="38">
        <v>35</v>
      </c>
      <c r="R15" s="38">
        <v>6</v>
      </c>
      <c r="S15" s="39">
        <f t="shared" si="5"/>
        <v>41</v>
      </c>
      <c r="T15" s="37" t="str">
        <f t="shared" si="6"/>
        <v>D</v>
      </c>
      <c r="U15" s="36">
        <v>85</v>
      </c>
      <c r="V15" s="37" t="str">
        <f t="shared" si="7"/>
        <v>A</v>
      </c>
      <c r="W15" s="36">
        <v>65</v>
      </c>
      <c r="X15" s="37" t="str">
        <f t="shared" si="8"/>
        <v>B</v>
      </c>
      <c r="Y15" s="36">
        <v>53</v>
      </c>
      <c r="Z15" s="37" t="str">
        <f t="shared" si="9"/>
        <v>C</v>
      </c>
      <c r="AA15" s="39">
        <f t="shared" si="10"/>
        <v>551</v>
      </c>
      <c r="AB15" s="39">
        <f t="shared" si="11"/>
        <v>61.22222222222222</v>
      </c>
      <c r="AC15" s="37" t="str">
        <f t="shared" si="12"/>
        <v>B</v>
      </c>
      <c r="AD15" s="37">
        <f t="shared" si="13"/>
        <v>1</v>
      </c>
      <c r="AE15" s="40">
        <f t="shared" si="14"/>
        <v>14</v>
      </c>
    </row>
    <row r="16" spans="1:31" s="41" customFormat="1" ht="27.75" customHeight="1">
      <c r="A16" s="42">
        <v>11</v>
      </c>
      <c r="B16" s="83" t="s">
        <v>91</v>
      </c>
      <c r="C16" s="85" t="s">
        <v>39</v>
      </c>
      <c r="D16" s="43"/>
      <c r="E16" s="36">
        <v>30</v>
      </c>
      <c r="F16" s="37" t="str">
        <f t="shared" si="0"/>
        <v>D</v>
      </c>
      <c r="G16" s="36">
        <v>34</v>
      </c>
      <c r="H16" s="37" t="str">
        <f t="shared" si="1"/>
        <v>D</v>
      </c>
      <c r="I16" s="36"/>
      <c r="J16" s="36">
        <v>34</v>
      </c>
      <c r="K16" s="37" t="str">
        <f t="shared" si="2"/>
        <v>D</v>
      </c>
      <c r="L16" s="36">
        <v>26</v>
      </c>
      <c r="M16" s="37" t="str">
        <f t="shared" si="3"/>
        <v>D</v>
      </c>
      <c r="N16" s="37"/>
      <c r="O16" s="36">
        <v>32</v>
      </c>
      <c r="P16" s="37" t="str">
        <f t="shared" si="4"/>
        <v>D</v>
      </c>
      <c r="Q16" s="38">
        <v>12</v>
      </c>
      <c r="R16" s="38">
        <v>3</v>
      </c>
      <c r="S16" s="39">
        <f t="shared" si="5"/>
        <v>15</v>
      </c>
      <c r="T16" s="37" t="str">
        <f t="shared" si="6"/>
        <v>E</v>
      </c>
      <c r="U16" s="36">
        <v>72</v>
      </c>
      <c r="V16" s="37" t="str">
        <f t="shared" si="7"/>
        <v>B</v>
      </c>
      <c r="W16" s="36">
        <v>35</v>
      </c>
      <c r="X16" s="37" t="str">
        <f t="shared" si="8"/>
        <v>D</v>
      </c>
      <c r="Y16" s="36">
        <v>41</v>
      </c>
      <c r="Z16" s="37" t="str">
        <f t="shared" si="9"/>
        <v>C</v>
      </c>
      <c r="AA16" s="39">
        <f t="shared" si="10"/>
        <v>319</v>
      </c>
      <c r="AB16" s="39">
        <f t="shared" si="11"/>
        <v>35.44444444444444</v>
      </c>
      <c r="AC16" s="37" t="str">
        <f t="shared" si="12"/>
        <v>D</v>
      </c>
      <c r="AD16" s="37">
        <f t="shared" si="13"/>
        <v>7</v>
      </c>
      <c r="AE16" s="40">
        <f t="shared" si="14"/>
        <v>27</v>
      </c>
    </row>
    <row r="17" spans="1:31" s="41" customFormat="1" ht="27.75" customHeight="1">
      <c r="A17" s="42">
        <v>12</v>
      </c>
      <c r="B17" s="83" t="s">
        <v>92</v>
      </c>
      <c r="C17" s="85" t="s">
        <v>40</v>
      </c>
      <c r="D17" s="43"/>
      <c r="E17" s="36">
        <v>13</v>
      </c>
      <c r="F17" s="37" t="str">
        <f t="shared" si="0"/>
        <v>E</v>
      </c>
      <c r="G17" s="36">
        <v>2</v>
      </c>
      <c r="H17" s="37" t="str">
        <f t="shared" si="1"/>
        <v>E</v>
      </c>
      <c r="I17" s="36"/>
      <c r="J17" s="36">
        <v>34</v>
      </c>
      <c r="K17" s="37" t="str">
        <f t="shared" si="2"/>
        <v>D</v>
      </c>
      <c r="L17" s="36">
        <v>1</v>
      </c>
      <c r="M17" s="37" t="str">
        <f t="shared" si="3"/>
        <v>E</v>
      </c>
      <c r="N17" s="37"/>
      <c r="O17" s="36">
        <v>10</v>
      </c>
      <c r="P17" s="37" t="str">
        <f t="shared" si="4"/>
        <v>E</v>
      </c>
      <c r="Q17" s="38">
        <v>18</v>
      </c>
      <c r="R17" s="38">
        <v>0</v>
      </c>
      <c r="S17" s="39">
        <f t="shared" si="5"/>
        <v>18</v>
      </c>
      <c r="T17" s="37" t="str">
        <f t="shared" si="6"/>
        <v>E</v>
      </c>
      <c r="U17" s="36">
        <v>22</v>
      </c>
      <c r="V17" s="37" t="str">
        <f t="shared" si="7"/>
        <v>C</v>
      </c>
      <c r="W17" s="36">
        <v>18</v>
      </c>
      <c r="X17" s="37" t="str">
        <f t="shared" si="8"/>
        <v>E</v>
      </c>
      <c r="Y17" s="36">
        <v>41</v>
      </c>
      <c r="Z17" s="37" t="str">
        <f t="shared" si="9"/>
        <v>C</v>
      </c>
      <c r="AA17" s="39">
        <f t="shared" si="10"/>
        <v>159</v>
      </c>
      <c r="AB17" s="39">
        <f t="shared" si="11"/>
        <v>17.666666666666668</v>
      </c>
      <c r="AC17" s="37" t="str">
        <f t="shared" si="12"/>
        <v>E</v>
      </c>
      <c r="AD17" s="37">
        <f t="shared" si="13"/>
        <v>7</v>
      </c>
      <c r="AE17" s="40">
        <f t="shared" si="14"/>
        <v>39</v>
      </c>
    </row>
    <row r="18" spans="1:31" s="41" customFormat="1" ht="27.75" customHeight="1">
      <c r="A18" s="42">
        <v>13</v>
      </c>
      <c r="B18" s="83" t="s">
        <v>93</v>
      </c>
      <c r="C18" s="85" t="s">
        <v>42</v>
      </c>
      <c r="D18" s="43"/>
      <c r="E18" s="36">
        <v>76</v>
      </c>
      <c r="F18" s="37" t="str">
        <f t="shared" si="0"/>
        <v>B</v>
      </c>
      <c r="G18" s="36">
        <v>74</v>
      </c>
      <c r="H18" s="37" t="str">
        <f t="shared" si="1"/>
        <v>B</v>
      </c>
      <c r="I18" s="36"/>
      <c r="J18" s="36">
        <v>60</v>
      </c>
      <c r="K18" s="37" t="str">
        <f t="shared" si="2"/>
        <v>B</v>
      </c>
      <c r="L18" s="36">
        <v>72</v>
      </c>
      <c r="M18" s="37" t="str">
        <f t="shared" si="3"/>
        <v>B</v>
      </c>
      <c r="N18" s="37"/>
      <c r="O18" s="36">
        <v>84</v>
      </c>
      <c r="P18" s="37" t="str">
        <f t="shared" si="4"/>
        <v>A</v>
      </c>
      <c r="Q18" s="38">
        <v>15</v>
      </c>
      <c r="R18" s="38">
        <v>10</v>
      </c>
      <c r="S18" s="39">
        <f t="shared" si="5"/>
        <v>25</v>
      </c>
      <c r="T18" s="37" t="str">
        <f t="shared" si="6"/>
        <v>D</v>
      </c>
      <c r="U18" s="36">
        <v>90</v>
      </c>
      <c r="V18" s="37" t="str">
        <f t="shared" si="7"/>
        <v>A</v>
      </c>
      <c r="W18" s="36">
        <v>79</v>
      </c>
      <c r="X18" s="37" t="str">
        <f t="shared" si="8"/>
        <v>B</v>
      </c>
      <c r="Y18" s="36">
        <v>79</v>
      </c>
      <c r="Z18" s="37" t="str">
        <f t="shared" si="9"/>
        <v>B</v>
      </c>
      <c r="AA18" s="39">
        <f t="shared" si="10"/>
        <v>639</v>
      </c>
      <c r="AB18" s="39">
        <f t="shared" si="11"/>
        <v>71</v>
      </c>
      <c r="AC18" s="37" t="str">
        <f t="shared" si="12"/>
        <v>B</v>
      </c>
      <c r="AD18" s="37">
        <f t="shared" si="13"/>
        <v>1</v>
      </c>
      <c r="AE18" s="40">
        <f t="shared" si="14"/>
        <v>5</v>
      </c>
    </row>
    <row r="19" spans="1:31" s="41" customFormat="1" ht="27.75" customHeight="1">
      <c r="A19" s="42">
        <v>14</v>
      </c>
      <c r="B19" s="83" t="s">
        <v>94</v>
      </c>
      <c r="C19" s="85" t="s">
        <v>43</v>
      </c>
      <c r="D19" s="43"/>
      <c r="E19" s="36">
        <v>64</v>
      </c>
      <c r="F19" s="37" t="str">
        <f t="shared" si="0"/>
        <v>B</v>
      </c>
      <c r="G19" s="36">
        <v>56</v>
      </c>
      <c r="H19" s="37" t="str">
        <f t="shared" si="1"/>
        <v>C</v>
      </c>
      <c r="I19" s="36"/>
      <c r="J19" s="36">
        <v>68</v>
      </c>
      <c r="K19" s="37" t="str">
        <f t="shared" si="2"/>
        <v>B</v>
      </c>
      <c r="L19" s="36">
        <v>74</v>
      </c>
      <c r="M19" s="37" t="str">
        <f t="shared" si="3"/>
        <v>B</v>
      </c>
      <c r="N19" s="37"/>
      <c r="O19" s="36">
        <v>68</v>
      </c>
      <c r="P19" s="37" t="str">
        <f t="shared" si="4"/>
        <v>B</v>
      </c>
      <c r="Q19" s="38">
        <v>20</v>
      </c>
      <c r="R19" s="38">
        <v>12</v>
      </c>
      <c r="S19" s="39">
        <f t="shared" si="5"/>
        <v>32</v>
      </c>
      <c r="T19" s="37" t="str">
        <f t="shared" si="6"/>
        <v>D</v>
      </c>
      <c r="U19" s="36">
        <v>89</v>
      </c>
      <c r="V19" s="37" t="str">
        <f t="shared" si="7"/>
        <v>A</v>
      </c>
      <c r="W19" s="36">
        <v>50</v>
      </c>
      <c r="X19" s="37" t="str">
        <f t="shared" si="8"/>
        <v>C</v>
      </c>
      <c r="Y19" s="36">
        <v>66</v>
      </c>
      <c r="Z19" s="37" t="str">
        <f t="shared" si="9"/>
        <v>B</v>
      </c>
      <c r="AA19" s="39">
        <f t="shared" si="10"/>
        <v>567</v>
      </c>
      <c r="AB19" s="39">
        <f t="shared" si="11"/>
        <v>63</v>
      </c>
      <c r="AC19" s="37" t="str">
        <f t="shared" si="12"/>
        <v>B</v>
      </c>
      <c r="AD19" s="37">
        <f t="shared" si="13"/>
        <v>1</v>
      </c>
      <c r="AE19" s="40">
        <f t="shared" si="14"/>
        <v>13</v>
      </c>
    </row>
    <row r="20" spans="1:31" s="41" customFormat="1" ht="27.75" customHeight="1">
      <c r="A20" s="42">
        <v>15</v>
      </c>
      <c r="B20" s="83" t="s">
        <v>95</v>
      </c>
      <c r="C20" s="85" t="s">
        <v>44</v>
      </c>
      <c r="D20" s="43"/>
      <c r="E20" s="36">
        <v>29</v>
      </c>
      <c r="F20" s="37" t="str">
        <f t="shared" si="0"/>
        <v>D</v>
      </c>
      <c r="G20" s="36">
        <v>46</v>
      </c>
      <c r="H20" s="37" t="str">
        <f t="shared" si="1"/>
        <v>C</v>
      </c>
      <c r="I20" s="36"/>
      <c r="J20" s="36">
        <v>36</v>
      </c>
      <c r="K20" s="37" t="str">
        <f t="shared" si="2"/>
        <v>D</v>
      </c>
      <c r="L20" s="36">
        <v>42</v>
      </c>
      <c r="M20" s="37" t="str">
        <f t="shared" si="3"/>
        <v>C</v>
      </c>
      <c r="N20" s="37"/>
      <c r="O20" s="36">
        <v>37</v>
      </c>
      <c r="P20" s="37" t="str">
        <f t="shared" si="4"/>
        <v>D</v>
      </c>
      <c r="Q20" s="38">
        <v>14</v>
      </c>
      <c r="R20" s="38">
        <v>2</v>
      </c>
      <c r="S20" s="39">
        <f t="shared" si="5"/>
        <v>16</v>
      </c>
      <c r="T20" s="37" t="str">
        <f t="shared" si="6"/>
        <v>E</v>
      </c>
      <c r="U20" s="36">
        <v>69</v>
      </c>
      <c r="V20" s="37" t="str">
        <f t="shared" si="7"/>
        <v>B</v>
      </c>
      <c r="W20" s="36">
        <v>31</v>
      </c>
      <c r="X20" s="37" t="str">
        <f t="shared" si="8"/>
        <v>D</v>
      </c>
      <c r="Y20" s="36">
        <v>38</v>
      </c>
      <c r="Z20" s="37" t="str">
        <f t="shared" si="9"/>
        <v>D</v>
      </c>
      <c r="AA20" s="39">
        <f t="shared" si="10"/>
        <v>344</v>
      </c>
      <c r="AB20" s="39">
        <f t="shared" si="11"/>
        <v>38.22222222222222</v>
      </c>
      <c r="AC20" s="37" t="str">
        <f t="shared" si="12"/>
        <v>D</v>
      </c>
      <c r="AD20" s="37">
        <f t="shared" si="13"/>
        <v>5</v>
      </c>
      <c r="AE20" s="40">
        <f t="shared" si="14"/>
        <v>26</v>
      </c>
    </row>
    <row r="21" spans="1:31" s="41" customFormat="1" ht="27.75" customHeight="1">
      <c r="A21" s="42">
        <v>16</v>
      </c>
      <c r="B21" s="83" t="s">
        <v>96</v>
      </c>
      <c r="C21" s="85" t="s">
        <v>45</v>
      </c>
      <c r="D21" s="43"/>
      <c r="E21" s="36">
        <v>44</v>
      </c>
      <c r="F21" s="37" t="str">
        <f t="shared" si="0"/>
        <v>C</v>
      </c>
      <c r="G21" s="36">
        <v>25</v>
      </c>
      <c r="H21" s="37" t="str">
        <f t="shared" si="1"/>
        <v>D</v>
      </c>
      <c r="I21" s="36"/>
      <c r="J21" s="36">
        <v>46</v>
      </c>
      <c r="K21" s="37" t="str">
        <f t="shared" si="2"/>
        <v>C</v>
      </c>
      <c r="L21" s="36">
        <v>32</v>
      </c>
      <c r="M21" s="37" t="str">
        <f t="shared" si="3"/>
        <v>D</v>
      </c>
      <c r="N21" s="37"/>
      <c r="O21" s="36">
        <v>38</v>
      </c>
      <c r="P21" s="37" t="str">
        <f t="shared" si="4"/>
        <v>D</v>
      </c>
      <c r="Q21" s="38">
        <v>30</v>
      </c>
      <c r="R21" s="38">
        <v>6</v>
      </c>
      <c r="S21" s="39">
        <f t="shared" si="5"/>
        <v>36</v>
      </c>
      <c r="T21" s="37" t="str">
        <f t="shared" si="6"/>
        <v>D</v>
      </c>
      <c r="U21" s="36">
        <v>70</v>
      </c>
      <c r="V21" s="37" t="str">
        <f t="shared" si="7"/>
        <v>B</v>
      </c>
      <c r="W21" s="36">
        <v>29</v>
      </c>
      <c r="X21" s="37" t="str">
        <f t="shared" si="8"/>
        <v>D</v>
      </c>
      <c r="Y21" s="36">
        <v>70</v>
      </c>
      <c r="Z21" s="37" t="str">
        <f t="shared" si="9"/>
        <v>B</v>
      </c>
      <c r="AA21" s="39">
        <f t="shared" si="10"/>
        <v>390</v>
      </c>
      <c r="AB21" s="39">
        <f t="shared" si="11"/>
        <v>43.333333333333336</v>
      </c>
      <c r="AC21" s="37" t="str">
        <f t="shared" si="12"/>
        <v>C</v>
      </c>
      <c r="AD21" s="37">
        <f t="shared" si="13"/>
        <v>5</v>
      </c>
      <c r="AE21" s="40">
        <f t="shared" si="14"/>
        <v>20</v>
      </c>
    </row>
    <row r="22" spans="1:31" s="41" customFormat="1" ht="27.75" customHeight="1">
      <c r="A22" s="42">
        <v>17</v>
      </c>
      <c r="B22" s="83" t="s">
        <v>97</v>
      </c>
      <c r="C22" s="85" t="s">
        <v>46</v>
      </c>
      <c r="D22" s="43"/>
      <c r="E22" s="36">
        <v>20</v>
      </c>
      <c r="F22" s="37" t="str">
        <f t="shared" si="0"/>
        <v>D</v>
      </c>
      <c r="G22" s="36">
        <v>5</v>
      </c>
      <c r="H22" s="37" t="str">
        <f t="shared" si="1"/>
        <v>E</v>
      </c>
      <c r="I22" s="36"/>
      <c r="J22" s="36">
        <v>30</v>
      </c>
      <c r="K22" s="37" t="str">
        <f t="shared" si="2"/>
        <v>D</v>
      </c>
      <c r="L22" s="36">
        <v>22</v>
      </c>
      <c r="M22" s="37" t="str">
        <f t="shared" si="3"/>
        <v>D</v>
      </c>
      <c r="N22" s="37"/>
      <c r="O22" s="36">
        <v>10</v>
      </c>
      <c r="P22" s="37" t="str">
        <f t="shared" si="4"/>
        <v>E</v>
      </c>
      <c r="Q22" s="38">
        <v>23</v>
      </c>
      <c r="R22" s="38">
        <v>3</v>
      </c>
      <c r="S22" s="39">
        <f t="shared" si="5"/>
        <v>26</v>
      </c>
      <c r="T22" s="37" t="str">
        <f t="shared" si="6"/>
        <v>D</v>
      </c>
      <c r="U22" s="36">
        <v>30</v>
      </c>
      <c r="V22" s="37" t="str">
        <f t="shared" si="7"/>
        <v>C</v>
      </c>
      <c r="W22" s="36">
        <v>23</v>
      </c>
      <c r="X22" s="37" t="str">
        <f t="shared" si="8"/>
        <v>D</v>
      </c>
      <c r="Y22" s="36">
        <v>48</v>
      </c>
      <c r="Z22" s="37" t="str">
        <f t="shared" si="9"/>
        <v>C</v>
      </c>
      <c r="AA22" s="39">
        <f t="shared" si="10"/>
        <v>214</v>
      </c>
      <c r="AB22" s="39">
        <f t="shared" si="11"/>
        <v>23.77777777777778</v>
      </c>
      <c r="AC22" s="37" t="str">
        <f t="shared" si="12"/>
        <v>D</v>
      </c>
      <c r="AD22" s="37">
        <f t="shared" si="13"/>
        <v>7</v>
      </c>
      <c r="AE22" s="40">
        <f t="shared" si="14"/>
        <v>33</v>
      </c>
    </row>
    <row r="23" spans="1:31" s="41" customFormat="1" ht="27.75" customHeight="1">
      <c r="A23" s="42">
        <v>18</v>
      </c>
      <c r="B23" s="83" t="s">
        <v>98</v>
      </c>
      <c r="C23" s="85" t="s">
        <v>47</v>
      </c>
      <c r="D23" s="43"/>
      <c r="E23" s="36">
        <v>40</v>
      </c>
      <c r="F23" s="37" t="str">
        <f t="shared" si="0"/>
        <v>C</v>
      </c>
      <c r="G23" s="36">
        <v>40</v>
      </c>
      <c r="H23" s="37" t="str">
        <f t="shared" si="1"/>
        <v>C</v>
      </c>
      <c r="I23" s="36"/>
      <c r="J23" s="36">
        <v>38</v>
      </c>
      <c r="K23" s="37" t="str">
        <f t="shared" si="2"/>
        <v>D</v>
      </c>
      <c r="L23" s="36">
        <v>20</v>
      </c>
      <c r="M23" s="37" t="str">
        <f t="shared" si="3"/>
        <v>D</v>
      </c>
      <c r="N23" s="37"/>
      <c r="O23" s="36">
        <v>33</v>
      </c>
      <c r="P23" s="37" t="str">
        <f t="shared" si="4"/>
        <v>D</v>
      </c>
      <c r="Q23" s="38">
        <v>30</v>
      </c>
      <c r="R23" s="38">
        <v>16</v>
      </c>
      <c r="S23" s="39">
        <f t="shared" si="5"/>
        <v>46</v>
      </c>
      <c r="T23" s="37" t="str">
        <f t="shared" si="6"/>
        <v>D</v>
      </c>
      <c r="U23" s="36">
        <v>54</v>
      </c>
      <c r="V23" s="37" t="str">
        <f t="shared" si="7"/>
        <v>C</v>
      </c>
      <c r="W23" s="36">
        <v>38</v>
      </c>
      <c r="X23" s="37" t="str">
        <f t="shared" si="8"/>
        <v>D</v>
      </c>
      <c r="Y23" s="36">
        <v>62</v>
      </c>
      <c r="Z23" s="37" t="str">
        <f t="shared" si="9"/>
        <v>B</v>
      </c>
      <c r="AA23" s="39">
        <f t="shared" si="10"/>
        <v>371</v>
      </c>
      <c r="AB23" s="39">
        <f t="shared" si="11"/>
        <v>41.22222222222222</v>
      </c>
      <c r="AC23" s="37" t="str">
        <f t="shared" si="12"/>
        <v>C</v>
      </c>
      <c r="AD23" s="37">
        <f t="shared" si="13"/>
        <v>4</v>
      </c>
      <c r="AE23" s="40">
        <f t="shared" si="14"/>
        <v>22</v>
      </c>
    </row>
    <row r="24" spans="1:31" s="41" customFormat="1" ht="27.75" customHeight="1">
      <c r="A24" s="42">
        <v>19</v>
      </c>
      <c r="B24" s="83" t="s">
        <v>99</v>
      </c>
      <c r="C24" s="85" t="s">
        <v>48</v>
      </c>
      <c r="D24" s="43"/>
      <c r="E24" s="36">
        <v>70</v>
      </c>
      <c r="F24" s="37" t="str">
        <f t="shared" si="0"/>
        <v>B</v>
      </c>
      <c r="G24" s="36">
        <v>56</v>
      </c>
      <c r="H24" s="37" t="str">
        <f t="shared" si="1"/>
        <v>C</v>
      </c>
      <c r="I24" s="36"/>
      <c r="J24" s="36">
        <v>68</v>
      </c>
      <c r="K24" s="37" t="str">
        <f t="shared" si="2"/>
        <v>B</v>
      </c>
      <c r="L24" s="36">
        <v>76</v>
      </c>
      <c r="M24" s="37" t="str">
        <f t="shared" si="3"/>
        <v>B</v>
      </c>
      <c r="N24" s="37"/>
      <c r="O24" s="36">
        <v>68</v>
      </c>
      <c r="P24" s="37" t="str">
        <f t="shared" si="4"/>
        <v>B</v>
      </c>
      <c r="Q24" s="38">
        <v>27</v>
      </c>
      <c r="R24" s="38">
        <v>18</v>
      </c>
      <c r="S24" s="39">
        <f t="shared" si="5"/>
        <v>45</v>
      </c>
      <c r="T24" s="37" t="str">
        <f t="shared" si="6"/>
        <v>D</v>
      </c>
      <c r="U24" s="36">
        <v>90</v>
      </c>
      <c r="V24" s="37" t="str">
        <f t="shared" si="7"/>
        <v>A</v>
      </c>
      <c r="W24" s="36">
        <v>73</v>
      </c>
      <c r="X24" s="37" t="str">
        <f t="shared" si="8"/>
        <v>B</v>
      </c>
      <c r="Y24" s="36">
        <v>47</v>
      </c>
      <c r="Z24" s="37" t="str">
        <f t="shared" si="9"/>
        <v>C</v>
      </c>
      <c r="AA24" s="39">
        <f t="shared" si="10"/>
        <v>593</v>
      </c>
      <c r="AB24" s="39">
        <f t="shared" si="11"/>
        <v>65.88888888888889</v>
      </c>
      <c r="AC24" s="37" t="str">
        <f t="shared" si="12"/>
        <v>B</v>
      </c>
      <c r="AD24" s="37">
        <f t="shared" si="13"/>
        <v>0</v>
      </c>
      <c r="AE24" s="40">
        <f t="shared" si="14"/>
        <v>9</v>
      </c>
    </row>
    <row r="25" spans="1:31" s="41" customFormat="1" ht="27.75" customHeight="1">
      <c r="A25" s="42">
        <v>20</v>
      </c>
      <c r="B25" s="83" t="s">
        <v>100</v>
      </c>
      <c r="C25" s="85" t="s">
        <v>49</v>
      </c>
      <c r="D25" s="43"/>
      <c r="E25" s="36">
        <v>4</v>
      </c>
      <c r="F25" s="37" t="str">
        <f t="shared" si="0"/>
        <v>E</v>
      </c>
      <c r="G25" s="36">
        <v>15</v>
      </c>
      <c r="H25" s="37" t="str">
        <f t="shared" si="1"/>
        <v>E</v>
      </c>
      <c r="I25" s="36"/>
      <c r="J25" s="36">
        <v>28</v>
      </c>
      <c r="K25" s="37" t="str">
        <f t="shared" si="2"/>
        <v>D</v>
      </c>
      <c r="L25" s="36">
        <v>13</v>
      </c>
      <c r="M25" s="37" t="str">
        <f t="shared" si="3"/>
        <v>E</v>
      </c>
      <c r="N25" s="37"/>
      <c r="O25" s="36">
        <v>8</v>
      </c>
      <c r="P25" s="37" t="str">
        <f t="shared" si="4"/>
        <v>E</v>
      </c>
      <c r="Q25" s="38">
        <v>0</v>
      </c>
      <c r="R25" s="38">
        <v>0</v>
      </c>
      <c r="S25" s="39">
        <f t="shared" si="5"/>
      </c>
      <c r="T25" s="37" t="str">
        <f t="shared" si="6"/>
        <v>D</v>
      </c>
      <c r="U25" s="36">
        <v>34</v>
      </c>
      <c r="V25" s="37" t="str">
        <f t="shared" si="7"/>
        <v>C</v>
      </c>
      <c r="W25" s="36">
        <v>25</v>
      </c>
      <c r="X25" s="37" t="str">
        <f t="shared" si="8"/>
        <v>D</v>
      </c>
      <c r="Y25" s="36">
        <v>49</v>
      </c>
      <c r="Z25" s="37" t="str">
        <f t="shared" si="9"/>
        <v>C</v>
      </c>
      <c r="AA25" s="39">
        <f t="shared" si="10"/>
        <v>176</v>
      </c>
      <c r="AB25" s="39">
        <f t="shared" si="11"/>
        <v>19.555555555555557</v>
      </c>
      <c r="AC25" s="37" t="str">
        <f t="shared" si="12"/>
        <v>E</v>
      </c>
      <c r="AD25" s="37">
        <f t="shared" si="13"/>
        <v>7</v>
      </c>
      <c r="AE25" s="40">
        <f t="shared" si="14"/>
        <v>36</v>
      </c>
    </row>
    <row r="26" spans="1:31" s="41" customFormat="1" ht="27.75" customHeight="1">
      <c r="A26" s="42">
        <v>21</v>
      </c>
      <c r="B26" s="83" t="s">
        <v>101</v>
      </c>
      <c r="C26" s="85" t="s">
        <v>50</v>
      </c>
      <c r="D26" s="43"/>
      <c r="E26" s="36">
        <v>76</v>
      </c>
      <c r="F26" s="37" t="str">
        <f t="shared" si="0"/>
        <v>B</v>
      </c>
      <c r="G26" s="36">
        <v>82</v>
      </c>
      <c r="H26" s="37" t="str">
        <f t="shared" si="1"/>
        <v>A</v>
      </c>
      <c r="I26" s="36"/>
      <c r="J26" s="36">
        <v>82</v>
      </c>
      <c r="K26" s="37" t="str">
        <f t="shared" si="2"/>
        <v>A</v>
      </c>
      <c r="L26" s="36">
        <v>88</v>
      </c>
      <c r="M26" s="37" t="str">
        <f t="shared" si="3"/>
        <v>A</v>
      </c>
      <c r="N26" s="37"/>
      <c r="O26" s="36">
        <v>58</v>
      </c>
      <c r="P26" s="37" t="str">
        <f t="shared" si="4"/>
        <v>C</v>
      </c>
      <c r="Q26" s="38">
        <v>24</v>
      </c>
      <c r="R26" s="38">
        <v>6</v>
      </c>
      <c r="S26" s="39">
        <f t="shared" si="5"/>
        <v>30</v>
      </c>
      <c r="T26" s="37" t="str">
        <f t="shared" si="6"/>
        <v>D</v>
      </c>
      <c r="U26" s="36">
        <v>89</v>
      </c>
      <c r="V26" s="37" t="str">
        <f t="shared" si="7"/>
        <v>A</v>
      </c>
      <c r="W26" s="36">
        <v>59</v>
      </c>
      <c r="X26" s="37" t="str">
        <f t="shared" si="8"/>
        <v>C</v>
      </c>
      <c r="Y26" s="36">
        <v>74</v>
      </c>
      <c r="Z26" s="37" t="str">
        <f t="shared" si="9"/>
        <v>B</v>
      </c>
      <c r="AA26" s="39">
        <f t="shared" si="10"/>
        <v>638</v>
      </c>
      <c r="AB26" s="39">
        <f t="shared" si="11"/>
        <v>70.88888888888889</v>
      </c>
      <c r="AC26" s="37" t="str">
        <f t="shared" si="12"/>
        <v>B</v>
      </c>
      <c r="AD26" s="37">
        <f t="shared" si="13"/>
        <v>1</v>
      </c>
      <c r="AE26" s="40">
        <f t="shared" si="14"/>
        <v>6</v>
      </c>
    </row>
    <row r="27" spans="1:31" s="41" customFormat="1" ht="27.75" customHeight="1">
      <c r="A27" s="42">
        <v>22</v>
      </c>
      <c r="B27" s="83" t="s">
        <v>102</v>
      </c>
      <c r="C27" s="85" t="s">
        <v>51</v>
      </c>
      <c r="D27" s="43"/>
      <c r="E27" s="36">
        <v>40</v>
      </c>
      <c r="F27" s="37" t="str">
        <f t="shared" si="0"/>
        <v>C</v>
      </c>
      <c r="G27" s="36">
        <v>44</v>
      </c>
      <c r="H27" s="37" t="str">
        <f t="shared" si="1"/>
        <v>C</v>
      </c>
      <c r="I27" s="36"/>
      <c r="J27" s="36">
        <v>30</v>
      </c>
      <c r="K27" s="37" t="str">
        <f t="shared" si="2"/>
        <v>D</v>
      </c>
      <c r="L27" s="36">
        <v>10</v>
      </c>
      <c r="M27" s="37" t="str">
        <f t="shared" si="3"/>
        <v>E</v>
      </c>
      <c r="N27" s="37"/>
      <c r="O27" s="36">
        <v>11</v>
      </c>
      <c r="P27" s="37" t="str">
        <f t="shared" si="4"/>
        <v>E</v>
      </c>
      <c r="Q27" s="38">
        <v>14</v>
      </c>
      <c r="R27" s="38">
        <v>0</v>
      </c>
      <c r="S27" s="39">
        <f t="shared" si="5"/>
        <v>14</v>
      </c>
      <c r="T27" s="37" t="str">
        <f t="shared" si="6"/>
        <v>E</v>
      </c>
      <c r="U27" s="36">
        <v>70</v>
      </c>
      <c r="V27" s="37" t="str">
        <f t="shared" si="7"/>
        <v>B</v>
      </c>
      <c r="W27" s="36">
        <v>34</v>
      </c>
      <c r="X27" s="37" t="str">
        <f t="shared" si="8"/>
        <v>D</v>
      </c>
      <c r="Y27" s="36">
        <v>61</v>
      </c>
      <c r="Z27" s="37" t="str">
        <f t="shared" si="9"/>
        <v>B</v>
      </c>
      <c r="AA27" s="39">
        <f t="shared" si="10"/>
        <v>314</v>
      </c>
      <c r="AB27" s="39">
        <f t="shared" si="11"/>
        <v>34.888888888888886</v>
      </c>
      <c r="AC27" s="37" t="str">
        <f t="shared" si="12"/>
        <v>D</v>
      </c>
      <c r="AD27" s="37">
        <f t="shared" si="13"/>
        <v>5</v>
      </c>
      <c r="AE27" s="40">
        <f t="shared" si="14"/>
        <v>28</v>
      </c>
    </row>
    <row r="28" spans="1:31" s="41" customFormat="1" ht="27.75" customHeight="1">
      <c r="A28" s="42">
        <v>23</v>
      </c>
      <c r="B28" s="83" t="s">
        <v>103</v>
      </c>
      <c r="C28" s="85" t="s">
        <v>52</v>
      </c>
      <c r="D28" s="43"/>
      <c r="E28" s="36">
        <v>24</v>
      </c>
      <c r="F28" s="37" t="str">
        <f t="shared" si="0"/>
        <v>D</v>
      </c>
      <c r="G28" s="36">
        <v>2</v>
      </c>
      <c r="H28" s="37" t="str">
        <f t="shared" si="1"/>
        <v>E</v>
      </c>
      <c r="I28" s="36"/>
      <c r="J28" s="36">
        <v>36</v>
      </c>
      <c r="K28" s="37" t="str">
        <f t="shared" si="2"/>
        <v>D</v>
      </c>
      <c r="L28" s="36">
        <v>5</v>
      </c>
      <c r="M28" s="37" t="str">
        <f t="shared" si="3"/>
        <v>E</v>
      </c>
      <c r="N28" s="37"/>
      <c r="O28" s="36">
        <v>14</v>
      </c>
      <c r="P28" s="37" t="str">
        <f t="shared" si="4"/>
        <v>E</v>
      </c>
      <c r="Q28" s="38">
        <v>20</v>
      </c>
      <c r="R28" s="38">
        <v>3</v>
      </c>
      <c r="S28" s="39">
        <f t="shared" si="5"/>
        <v>23</v>
      </c>
      <c r="T28" s="37" t="str">
        <f t="shared" si="6"/>
        <v>D</v>
      </c>
      <c r="U28" s="36">
        <v>29</v>
      </c>
      <c r="V28" s="37" t="str">
        <f t="shared" si="7"/>
        <v>C</v>
      </c>
      <c r="W28" s="36">
        <v>20</v>
      </c>
      <c r="X28" s="37" t="str">
        <f t="shared" si="8"/>
        <v>D</v>
      </c>
      <c r="Y28" s="36">
        <v>38</v>
      </c>
      <c r="Z28" s="37" t="str">
        <f t="shared" si="9"/>
        <v>D</v>
      </c>
      <c r="AA28" s="39">
        <f t="shared" si="10"/>
        <v>191</v>
      </c>
      <c r="AB28" s="39">
        <f t="shared" si="11"/>
        <v>21.22222222222222</v>
      </c>
      <c r="AC28" s="37" t="str">
        <f t="shared" si="12"/>
        <v>D</v>
      </c>
      <c r="AD28" s="37">
        <f t="shared" si="13"/>
        <v>7</v>
      </c>
      <c r="AE28" s="40">
        <f t="shared" si="14"/>
        <v>34</v>
      </c>
    </row>
    <row r="29" spans="1:31" s="41" customFormat="1" ht="27.75" customHeight="1">
      <c r="A29" s="42">
        <v>24</v>
      </c>
      <c r="B29" s="83" t="s">
        <v>104</v>
      </c>
      <c r="C29" s="85" t="s">
        <v>53</v>
      </c>
      <c r="D29" s="43"/>
      <c r="E29" s="36">
        <v>80</v>
      </c>
      <c r="F29" s="37" t="str">
        <f t="shared" si="0"/>
        <v>A</v>
      </c>
      <c r="G29" s="36">
        <v>74</v>
      </c>
      <c r="H29" s="37" t="str">
        <f t="shared" si="1"/>
        <v>B</v>
      </c>
      <c r="I29" s="36"/>
      <c r="J29" s="36">
        <v>86</v>
      </c>
      <c r="K29" s="37" t="str">
        <f t="shared" si="2"/>
        <v>A</v>
      </c>
      <c r="L29" s="36">
        <v>78</v>
      </c>
      <c r="M29" s="37" t="str">
        <f t="shared" si="3"/>
        <v>B</v>
      </c>
      <c r="N29" s="37"/>
      <c r="O29" s="36">
        <v>77</v>
      </c>
      <c r="P29" s="37" t="str">
        <f t="shared" si="4"/>
        <v>B</v>
      </c>
      <c r="Q29" s="38">
        <v>21</v>
      </c>
      <c r="R29" s="38">
        <v>16</v>
      </c>
      <c r="S29" s="39">
        <f t="shared" si="5"/>
        <v>37</v>
      </c>
      <c r="T29" s="37" t="str">
        <f t="shared" si="6"/>
        <v>D</v>
      </c>
      <c r="U29" s="36">
        <v>96</v>
      </c>
      <c r="V29" s="37" t="str">
        <f t="shared" si="7"/>
        <v>A</v>
      </c>
      <c r="W29" s="36">
        <v>73</v>
      </c>
      <c r="X29" s="37" t="str">
        <f t="shared" si="8"/>
        <v>B</v>
      </c>
      <c r="Y29" s="36">
        <v>56</v>
      </c>
      <c r="Z29" s="37" t="str">
        <f t="shared" si="9"/>
        <v>C</v>
      </c>
      <c r="AA29" s="39">
        <f t="shared" si="10"/>
        <v>657</v>
      </c>
      <c r="AB29" s="39">
        <f t="shared" si="11"/>
        <v>73</v>
      </c>
      <c r="AC29" s="37" t="str">
        <f t="shared" si="12"/>
        <v>B</v>
      </c>
      <c r="AD29" s="37">
        <f t="shared" si="13"/>
        <v>0</v>
      </c>
      <c r="AE29" s="40">
        <f t="shared" si="14"/>
        <v>3</v>
      </c>
    </row>
    <row r="30" spans="1:31" s="41" customFormat="1" ht="27.75" customHeight="1">
      <c r="A30" s="42">
        <v>25</v>
      </c>
      <c r="B30" s="83" t="s">
        <v>105</v>
      </c>
      <c r="C30" s="85" t="s">
        <v>54</v>
      </c>
      <c r="D30" s="43"/>
      <c r="E30" s="36">
        <v>30</v>
      </c>
      <c r="F30" s="37" t="str">
        <f t="shared" si="0"/>
        <v>D</v>
      </c>
      <c r="G30" s="36">
        <v>30</v>
      </c>
      <c r="H30" s="37" t="str">
        <f t="shared" si="1"/>
        <v>D</v>
      </c>
      <c r="I30" s="36"/>
      <c r="J30" s="36">
        <v>40</v>
      </c>
      <c r="K30" s="37" t="str">
        <f t="shared" si="2"/>
        <v>C</v>
      </c>
      <c r="L30" s="36">
        <v>14</v>
      </c>
      <c r="M30" s="37" t="str">
        <f t="shared" si="3"/>
        <v>E</v>
      </c>
      <c r="N30" s="37"/>
      <c r="O30" s="36">
        <v>33</v>
      </c>
      <c r="P30" s="37" t="str">
        <f t="shared" si="4"/>
        <v>D</v>
      </c>
      <c r="Q30" s="38">
        <v>23</v>
      </c>
      <c r="R30" s="38">
        <v>3</v>
      </c>
      <c r="S30" s="39">
        <f t="shared" si="5"/>
        <v>26</v>
      </c>
      <c r="T30" s="37" t="str">
        <f t="shared" si="6"/>
        <v>D</v>
      </c>
      <c r="U30" s="36">
        <v>72</v>
      </c>
      <c r="V30" s="37" t="str">
        <f t="shared" si="7"/>
        <v>B</v>
      </c>
      <c r="W30" s="36">
        <v>46</v>
      </c>
      <c r="X30" s="37" t="str">
        <f t="shared" si="8"/>
        <v>C</v>
      </c>
      <c r="Y30" s="36">
        <v>78</v>
      </c>
      <c r="Z30" s="37" t="str">
        <f t="shared" si="9"/>
        <v>B</v>
      </c>
      <c r="AA30" s="39">
        <f t="shared" si="10"/>
        <v>369</v>
      </c>
      <c r="AB30" s="39">
        <f t="shared" si="11"/>
        <v>41</v>
      </c>
      <c r="AC30" s="37" t="str">
        <f t="shared" si="12"/>
        <v>C</v>
      </c>
      <c r="AD30" s="37">
        <f t="shared" si="13"/>
        <v>5</v>
      </c>
      <c r="AE30" s="40">
        <f t="shared" si="14"/>
        <v>23</v>
      </c>
    </row>
    <row r="31" spans="1:31" s="41" customFormat="1" ht="27.75" customHeight="1">
      <c r="A31" s="42">
        <v>26</v>
      </c>
      <c r="B31" s="83" t="s">
        <v>106</v>
      </c>
      <c r="C31" s="85" t="s">
        <v>55</v>
      </c>
      <c r="D31" s="43"/>
      <c r="E31" s="36">
        <v>63</v>
      </c>
      <c r="F31" s="37" t="str">
        <f t="shared" si="0"/>
        <v>B</v>
      </c>
      <c r="G31" s="36">
        <v>72</v>
      </c>
      <c r="H31" s="37" t="str">
        <f t="shared" si="1"/>
        <v>B</v>
      </c>
      <c r="I31" s="36"/>
      <c r="J31" s="36">
        <v>66</v>
      </c>
      <c r="K31" s="37" t="str">
        <f t="shared" si="2"/>
        <v>B</v>
      </c>
      <c r="L31" s="36">
        <v>76</v>
      </c>
      <c r="M31" s="37" t="str">
        <f t="shared" si="3"/>
        <v>B</v>
      </c>
      <c r="N31" s="37"/>
      <c r="O31" s="36">
        <v>67</v>
      </c>
      <c r="P31" s="37" t="str">
        <f t="shared" si="4"/>
        <v>B</v>
      </c>
      <c r="Q31" s="38">
        <v>17</v>
      </c>
      <c r="R31" s="38">
        <v>6</v>
      </c>
      <c r="S31" s="39">
        <f t="shared" si="5"/>
        <v>23</v>
      </c>
      <c r="T31" s="37" t="str">
        <f t="shared" si="6"/>
        <v>D</v>
      </c>
      <c r="U31" s="36">
        <v>81</v>
      </c>
      <c r="V31" s="37" t="str">
        <f t="shared" si="7"/>
        <v>A</v>
      </c>
      <c r="W31" s="36">
        <v>55</v>
      </c>
      <c r="X31" s="37" t="str">
        <f t="shared" si="8"/>
        <v>C</v>
      </c>
      <c r="Y31" s="36">
        <v>67</v>
      </c>
      <c r="Z31" s="37" t="str">
        <f t="shared" si="9"/>
        <v>B</v>
      </c>
      <c r="AA31" s="39">
        <f t="shared" si="10"/>
        <v>570</v>
      </c>
      <c r="AB31" s="39">
        <f t="shared" si="11"/>
        <v>63.333333333333336</v>
      </c>
      <c r="AC31" s="37" t="str">
        <f t="shared" si="12"/>
        <v>B</v>
      </c>
      <c r="AD31" s="37">
        <f t="shared" si="13"/>
        <v>1</v>
      </c>
      <c r="AE31" s="40">
        <f t="shared" si="14"/>
        <v>11</v>
      </c>
    </row>
    <row r="32" spans="1:31" s="41" customFormat="1" ht="27.75" customHeight="1">
      <c r="A32" s="42">
        <v>27</v>
      </c>
      <c r="B32" s="83" t="s">
        <v>107</v>
      </c>
      <c r="C32" s="85" t="s">
        <v>56</v>
      </c>
      <c r="D32" s="43"/>
      <c r="E32" s="36">
        <v>80</v>
      </c>
      <c r="F32" s="37" t="str">
        <f t="shared" si="0"/>
        <v>A</v>
      </c>
      <c r="G32" s="36">
        <v>80</v>
      </c>
      <c r="H32" s="37" t="str">
        <f t="shared" si="1"/>
        <v>A</v>
      </c>
      <c r="I32" s="36"/>
      <c r="J32" s="36">
        <v>86</v>
      </c>
      <c r="K32" s="37" t="str">
        <f t="shared" si="2"/>
        <v>A</v>
      </c>
      <c r="L32" s="36">
        <v>80</v>
      </c>
      <c r="M32" s="37" t="str">
        <f t="shared" si="3"/>
        <v>A</v>
      </c>
      <c r="N32" s="37"/>
      <c r="O32" s="36">
        <v>67</v>
      </c>
      <c r="P32" s="37" t="str">
        <f t="shared" si="4"/>
        <v>B</v>
      </c>
      <c r="Q32" s="38">
        <v>26</v>
      </c>
      <c r="R32" s="38">
        <v>16</v>
      </c>
      <c r="S32" s="39">
        <f t="shared" si="5"/>
        <v>42</v>
      </c>
      <c r="T32" s="37" t="str">
        <f t="shared" si="6"/>
        <v>D</v>
      </c>
      <c r="U32" s="36">
        <v>98</v>
      </c>
      <c r="V32" s="37" t="str">
        <f t="shared" si="7"/>
        <v>A</v>
      </c>
      <c r="W32" s="36">
        <v>63</v>
      </c>
      <c r="X32" s="37" t="str">
        <f t="shared" si="8"/>
        <v>B</v>
      </c>
      <c r="Y32" s="36">
        <v>75</v>
      </c>
      <c r="Z32" s="37" t="str">
        <f t="shared" si="9"/>
        <v>B</v>
      </c>
      <c r="AA32" s="39">
        <f t="shared" si="10"/>
        <v>671</v>
      </c>
      <c r="AB32" s="39">
        <f t="shared" si="11"/>
        <v>74.55555555555556</v>
      </c>
      <c r="AC32" s="37" t="str">
        <f t="shared" si="12"/>
        <v>B</v>
      </c>
      <c r="AD32" s="37">
        <f t="shared" si="13"/>
        <v>0</v>
      </c>
      <c r="AE32" s="40">
        <f t="shared" si="14"/>
        <v>2</v>
      </c>
    </row>
    <row r="33" spans="1:31" s="41" customFormat="1" ht="27.75" customHeight="1">
      <c r="A33" s="42">
        <v>28</v>
      </c>
      <c r="B33" s="83" t="s">
        <v>108</v>
      </c>
      <c r="C33" s="85" t="s">
        <v>57</v>
      </c>
      <c r="D33" s="43"/>
      <c r="E33" s="36">
        <v>90</v>
      </c>
      <c r="F33" s="37" t="str">
        <f t="shared" si="0"/>
        <v>A</v>
      </c>
      <c r="G33" s="36">
        <v>68</v>
      </c>
      <c r="H33" s="37" t="str">
        <f t="shared" si="1"/>
        <v>B</v>
      </c>
      <c r="I33" s="36"/>
      <c r="J33" s="36">
        <v>80</v>
      </c>
      <c r="K33" s="37" t="str">
        <f t="shared" si="2"/>
        <v>A</v>
      </c>
      <c r="L33" s="36">
        <v>88</v>
      </c>
      <c r="M33" s="37" t="str">
        <f t="shared" si="3"/>
        <v>A</v>
      </c>
      <c r="N33" s="37"/>
      <c r="O33" s="36">
        <v>83</v>
      </c>
      <c r="P33" s="37" t="str">
        <f t="shared" si="4"/>
        <v>A</v>
      </c>
      <c r="Q33" s="38">
        <v>50</v>
      </c>
      <c r="R33" s="38">
        <v>29</v>
      </c>
      <c r="S33" s="39">
        <f t="shared" si="5"/>
        <v>79</v>
      </c>
      <c r="T33" s="37" t="str">
        <f t="shared" si="6"/>
        <v>B</v>
      </c>
      <c r="U33" s="36">
        <v>94</v>
      </c>
      <c r="V33" s="37" t="str">
        <f t="shared" si="7"/>
        <v>A</v>
      </c>
      <c r="W33" s="36">
        <v>80</v>
      </c>
      <c r="X33" s="37" t="str">
        <f t="shared" si="8"/>
        <v>A</v>
      </c>
      <c r="Y33" s="36">
        <v>73</v>
      </c>
      <c r="Z33" s="37" t="str">
        <f t="shared" si="9"/>
        <v>B</v>
      </c>
      <c r="AA33" s="39">
        <f t="shared" si="10"/>
        <v>735</v>
      </c>
      <c r="AB33" s="39">
        <f t="shared" si="11"/>
        <v>81.66666666666667</v>
      </c>
      <c r="AC33" s="37" t="str">
        <f t="shared" si="12"/>
        <v>A</v>
      </c>
      <c r="AD33" s="37">
        <f t="shared" si="13"/>
        <v>0</v>
      </c>
      <c r="AE33" s="40">
        <f t="shared" si="14"/>
        <v>1</v>
      </c>
    </row>
    <row r="34" spans="1:31" s="41" customFormat="1" ht="27.75" customHeight="1">
      <c r="A34" s="42">
        <v>29</v>
      </c>
      <c r="B34" s="83" t="s">
        <v>109</v>
      </c>
      <c r="C34" s="85" t="s">
        <v>58</v>
      </c>
      <c r="D34" s="43"/>
      <c r="E34" s="36">
        <v>75</v>
      </c>
      <c r="F34" s="37" t="str">
        <f t="shared" si="0"/>
        <v>B</v>
      </c>
      <c r="G34" s="36">
        <v>74</v>
      </c>
      <c r="H34" s="37" t="str">
        <f t="shared" si="1"/>
        <v>B</v>
      </c>
      <c r="I34" s="36"/>
      <c r="J34" s="36">
        <v>74</v>
      </c>
      <c r="K34" s="37" t="str">
        <f t="shared" si="2"/>
        <v>B</v>
      </c>
      <c r="L34" s="36">
        <v>82</v>
      </c>
      <c r="M34" s="37" t="str">
        <f t="shared" si="3"/>
        <v>A</v>
      </c>
      <c r="N34" s="37"/>
      <c r="O34" s="36">
        <v>64</v>
      </c>
      <c r="P34" s="37" t="str">
        <f t="shared" si="4"/>
        <v>B</v>
      </c>
      <c r="Q34" s="38">
        <v>35</v>
      </c>
      <c r="R34" s="38">
        <v>17</v>
      </c>
      <c r="S34" s="39">
        <f t="shared" si="5"/>
        <v>52</v>
      </c>
      <c r="T34" s="37" t="str">
        <f t="shared" si="6"/>
        <v>D</v>
      </c>
      <c r="U34" s="36">
        <v>87</v>
      </c>
      <c r="V34" s="37" t="str">
        <f t="shared" si="7"/>
        <v>A</v>
      </c>
      <c r="W34" s="36">
        <v>49</v>
      </c>
      <c r="X34" s="37" t="str">
        <f t="shared" si="8"/>
        <v>C</v>
      </c>
      <c r="Y34" s="36">
        <v>75</v>
      </c>
      <c r="Z34" s="37" t="str">
        <f t="shared" si="9"/>
        <v>B</v>
      </c>
      <c r="AA34" s="39">
        <f t="shared" si="10"/>
        <v>632</v>
      </c>
      <c r="AB34" s="39">
        <f t="shared" si="11"/>
        <v>70.22222222222223</v>
      </c>
      <c r="AC34" s="37" t="str">
        <f t="shared" si="12"/>
        <v>B</v>
      </c>
      <c r="AD34" s="37">
        <f t="shared" si="13"/>
        <v>0</v>
      </c>
      <c r="AE34" s="40">
        <f t="shared" si="14"/>
        <v>7</v>
      </c>
    </row>
    <row r="35" spans="1:31" s="41" customFormat="1" ht="27.75" customHeight="1">
      <c r="A35" s="42">
        <v>30</v>
      </c>
      <c r="B35" s="83" t="s">
        <v>110</v>
      </c>
      <c r="C35" s="85" t="s">
        <v>59</v>
      </c>
      <c r="D35" s="43"/>
      <c r="E35" s="36">
        <v>60</v>
      </c>
      <c r="F35" s="37" t="str">
        <f t="shared" si="0"/>
        <v>B</v>
      </c>
      <c r="G35" s="36">
        <v>56</v>
      </c>
      <c r="H35" s="37" t="str">
        <f t="shared" si="1"/>
        <v>C</v>
      </c>
      <c r="I35" s="36"/>
      <c r="J35" s="36">
        <v>40</v>
      </c>
      <c r="K35" s="37" t="str">
        <f t="shared" si="2"/>
        <v>C</v>
      </c>
      <c r="L35" s="36">
        <v>36</v>
      </c>
      <c r="M35" s="37" t="str">
        <f t="shared" si="3"/>
        <v>D</v>
      </c>
      <c r="N35" s="37"/>
      <c r="O35" s="36">
        <v>47</v>
      </c>
      <c r="P35" s="37" t="str">
        <f t="shared" si="4"/>
        <v>C</v>
      </c>
      <c r="Q35" s="38">
        <v>26</v>
      </c>
      <c r="R35" s="38">
        <v>9</v>
      </c>
      <c r="S35" s="39">
        <f t="shared" si="5"/>
        <v>35</v>
      </c>
      <c r="T35" s="37" t="str">
        <f t="shared" si="6"/>
        <v>D</v>
      </c>
      <c r="U35" s="36">
        <v>83</v>
      </c>
      <c r="V35" s="37" t="str">
        <f t="shared" si="7"/>
        <v>A</v>
      </c>
      <c r="W35" s="36">
        <v>43</v>
      </c>
      <c r="X35" s="37" t="str">
        <f t="shared" si="8"/>
        <v>C</v>
      </c>
      <c r="Y35" s="36">
        <v>60</v>
      </c>
      <c r="Z35" s="37" t="str">
        <f t="shared" si="9"/>
        <v>B</v>
      </c>
      <c r="AA35" s="39">
        <f t="shared" si="10"/>
        <v>460</v>
      </c>
      <c r="AB35" s="39">
        <f t="shared" si="11"/>
        <v>51.111111111111114</v>
      </c>
      <c r="AC35" s="37" t="str">
        <f t="shared" si="12"/>
        <v>C</v>
      </c>
      <c r="AD35" s="37">
        <f t="shared" si="13"/>
        <v>2</v>
      </c>
      <c r="AE35" s="40">
        <f t="shared" si="14"/>
        <v>19</v>
      </c>
    </row>
    <row r="36" spans="1:31" s="41" customFormat="1" ht="27.75" customHeight="1">
      <c r="A36" s="42">
        <v>31</v>
      </c>
      <c r="B36" s="83" t="s">
        <v>111</v>
      </c>
      <c r="C36" s="85" t="s">
        <v>112</v>
      </c>
      <c r="D36" s="43"/>
      <c r="E36" s="36">
        <v>16</v>
      </c>
      <c r="F36" s="37" t="str">
        <f t="shared" si="0"/>
        <v>E</v>
      </c>
      <c r="G36" s="36">
        <v>10</v>
      </c>
      <c r="H36" s="37" t="str">
        <f t="shared" si="1"/>
        <v>E</v>
      </c>
      <c r="I36" s="36"/>
      <c r="J36" s="36">
        <v>32</v>
      </c>
      <c r="K36" s="37" t="str">
        <f t="shared" si="2"/>
        <v>D</v>
      </c>
      <c r="L36" s="36">
        <v>15</v>
      </c>
      <c r="M36" s="37" t="str">
        <f t="shared" si="3"/>
        <v>E</v>
      </c>
      <c r="N36" s="37"/>
      <c r="O36" s="36">
        <v>17</v>
      </c>
      <c r="P36" s="37" t="str">
        <f t="shared" si="4"/>
        <v>E</v>
      </c>
      <c r="Q36" s="38">
        <v>15</v>
      </c>
      <c r="R36" s="38">
        <v>3</v>
      </c>
      <c r="S36" s="39">
        <f t="shared" si="5"/>
        <v>18</v>
      </c>
      <c r="T36" s="37" t="str">
        <f t="shared" si="6"/>
        <v>E</v>
      </c>
      <c r="U36" s="36">
        <v>35</v>
      </c>
      <c r="V36" s="37" t="str">
        <f t="shared" si="7"/>
        <v>C</v>
      </c>
      <c r="W36" s="36">
        <v>15</v>
      </c>
      <c r="X36" s="37" t="str">
        <f t="shared" si="8"/>
        <v>E</v>
      </c>
      <c r="Y36" s="36">
        <v>76</v>
      </c>
      <c r="Z36" s="37" t="str">
        <f t="shared" si="9"/>
        <v>B</v>
      </c>
      <c r="AA36" s="39">
        <f t="shared" si="10"/>
        <v>234</v>
      </c>
      <c r="AB36" s="39">
        <f t="shared" si="11"/>
        <v>26</v>
      </c>
      <c r="AC36" s="37" t="str">
        <f t="shared" si="12"/>
        <v>D</v>
      </c>
      <c r="AD36" s="37">
        <f t="shared" si="13"/>
        <v>7</v>
      </c>
      <c r="AE36" s="40">
        <f t="shared" si="14"/>
        <v>32</v>
      </c>
    </row>
    <row r="37" spans="1:31" s="41" customFormat="1" ht="27.75" customHeight="1">
      <c r="A37" s="42">
        <v>32</v>
      </c>
      <c r="B37" s="83" t="s">
        <v>113</v>
      </c>
      <c r="C37" s="85" t="s">
        <v>60</v>
      </c>
      <c r="D37" s="43"/>
      <c r="E37" s="36">
        <v>75</v>
      </c>
      <c r="F37" s="37" t="str">
        <f t="shared" si="0"/>
        <v>B</v>
      </c>
      <c r="G37" s="36">
        <v>82</v>
      </c>
      <c r="H37" s="37" t="str">
        <f t="shared" si="1"/>
        <v>A</v>
      </c>
      <c r="I37" s="36"/>
      <c r="J37" s="36">
        <v>56</v>
      </c>
      <c r="K37" s="37" t="str">
        <f t="shared" si="2"/>
        <v>C</v>
      </c>
      <c r="L37" s="36">
        <v>74</v>
      </c>
      <c r="M37" s="37" t="str">
        <f t="shared" si="3"/>
        <v>B</v>
      </c>
      <c r="N37" s="37"/>
      <c r="O37" s="36">
        <v>64</v>
      </c>
      <c r="P37" s="37" t="str">
        <f t="shared" si="4"/>
        <v>B</v>
      </c>
      <c r="Q37" s="38">
        <v>24</v>
      </c>
      <c r="R37" s="38">
        <v>17</v>
      </c>
      <c r="S37" s="39">
        <f t="shared" si="5"/>
        <v>41</v>
      </c>
      <c r="T37" s="37" t="str">
        <f t="shared" si="6"/>
        <v>D</v>
      </c>
      <c r="U37" s="36">
        <v>87</v>
      </c>
      <c r="V37" s="37" t="str">
        <f t="shared" si="7"/>
        <v>A</v>
      </c>
      <c r="W37" s="36">
        <v>61</v>
      </c>
      <c r="X37" s="37" t="str">
        <f t="shared" si="8"/>
        <v>B</v>
      </c>
      <c r="Y37" s="36">
        <v>80</v>
      </c>
      <c r="Z37" s="37" t="str">
        <f t="shared" si="9"/>
        <v>A</v>
      </c>
      <c r="AA37" s="39">
        <f t="shared" si="10"/>
        <v>620</v>
      </c>
      <c r="AB37" s="39">
        <f t="shared" si="11"/>
        <v>68.88888888888889</v>
      </c>
      <c r="AC37" s="37" t="str">
        <f t="shared" si="12"/>
        <v>B</v>
      </c>
      <c r="AD37" s="37">
        <f t="shared" si="13"/>
        <v>0</v>
      </c>
      <c r="AE37" s="40">
        <f t="shared" si="14"/>
        <v>8</v>
      </c>
    </row>
    <row r="38" spans="1:31" s="41" customFormat="1" ht="27.75" customHeight="1">
      <c r="A38" s="42">
        <v>33</v>
      </c>
      <c r="B38" s="83" t="s">
        <v>114</v>
      </c>
      <c r="C38" s="85" t="s">
        <v>61</v>
      </c>
      <c r="D38" s="43"/>
      <c r="E38" s="36">
        <v>17</v>
      </c>
      <c r="F38" s="37" t="str">
        <f t="shared" si="0"/>
        <v>E</v>
      </c>
      <c r="G38" s="36">
        <v>5</v>
      </c>
      <c r="H38" s="37" t="str">
        <f t="shared" si="1"/>
        <v>E</v>
      </c>
      <c r="I38" s="36"/>
      <c r="J38" s="36">
        <v>16</v>
      </c>
      <c r="K38" s="37" t="str">
        <f t="shared" si="2"/>
        <v>E</v>
      </c>
      <c r="L38" s="36">
        <v>4</v>
      </c>
      <c r="M38" s="37" t="str">
        <f t="shared" si="3"/>
        <v>E</v>
      </c>
      <c r="N38" s="37"/>
      <c r="O38" s="36">
        <v>18</v>
      </c>
      <c r="P38" s="37" t="str">
        <f t="shared" si="4"/>
        <v>E</v>
      </c>
      <c r="Q38" s="38">
        <v>24</v>
      </c>
      <c r="R38" s="38">
        <v>0</v>
      </c>
      <c r="S38" s="39">
        <f t="shared" si="5"/>
        <v>24</v>
      </c>
      <c r="T38" s="37" t="str">
        <f t="shared" si="6"/>
        <v>D</v>
      </c>
      <c r="U38" s="36">
        <v>30</v>
      </c>
      <c r="V38" s="37" t="str">
        <f t="shared" si="7"/>
        <v>C</v>
      </c>
      <c r="W38" s="36">
        <v>23</v>
      </c>
      <c r="X38" s="37" t="str">
        <f t="shared" si="8"/>
        <v>D</v>
      </c>
      <c r="Y38" s="36">
        <v>36</v>
      </c>
      <c r="Z38" s="37" t="str">
        <f t="shared" si="9"/>
        <v>D</v>
      </c>
      <c r="AA38" s="39">
        <f t="shared" si="10"/>
        <v>173</v>
      </c>
      <c r="AB38" s="39">
        <f t="shared" si="11"/>
        <v>19.22222222222222</v>
      </c>
      <c r="AC38" s="37" t="str">
        <f t="shared" si="12"/>
        <v>E</v>
      </c>
      <c r="AD38" s="37">
        <f t="shared" si="13"/>
        <v>7</v>
      </c>
      <c r="AE38" s="40">
        <f t="shared" si="14"/>
        <v>37</v>
      </c>
    </row>
    <row r="39" spans="1:31" s="41" customFormat="1" ht="27.75" customHeight="1">
      <c r="A39" s="42">
        <v>34</v>
      </c>
      <c r="B39" s="83" t="s">
        <v>115</v>
      </c>
      <c r="C39" s="85" t="s">
        <v>62</v>
      </c>
      <c r="D39" s="43"/>
      <c r="E39" s="36">
        <v>13</v>
      </c>
      <c r="F39" s="37" t="str">
        <f t="shared" si="0"/>
        <v>E</v>
      </c>
      <c r="G39" s="36">
        <v>5</v>
      </c>
      <c r="H39" s="37" t="str">
        <f t="shared" si="1"/>
        <v>E</v>
      </c>
      <c r="I39" s="36"/>
      <c r="J39" s="36">
        <v>32</v>
      </c>
      <c r="K39" s="37" t="str">
        <f t="shared" si="2"/>
        <v>D</v>
      </c>
      <c r="L39" s="36">
        <v>18</v>
      </c>
      <c r="M39" s="37" t="str">
        <f t="shared" si="3"/>
        <v>E</v>
      </c>
      <c r="N39" s="37"/>
      <c r="O39" s="36">
        <v>17</v>
      </c>
      <c r="P39" s="37" t="str">
        <f t="shared" si="4"/>
        <v>E</v>
      </c>
      <c r="Q39" s="38">
        <v>17</v>
      </c>
      <c r="R39" s="38">
        <v>0</v>
      </c>
      <c r="S39" s="39">
        <f t="shared" si="5"/>
        <v>17</v>
      </c>
      <c r="T39" s="37" t="str">
        <f t="shared" si="6"/>
        <v>E</v>
      </c>
      <c r="U39" s="36">
        <v>36</v>
      </c>
      <c r="V39" s="37" t="str">
        <f t="shared" si="7"/>
        <v>C</v>
      </c>
      <c r="W39" s="36">
        <v>23</v>
      </c>
      <c r="X39" s="37" t="str">
        <f t="shared" si="8"/>
        <v>D</v>
      </c>
      <c r="Y39" s="36">
        <v>24</v>
      </c>
      <c r="Z39" s="37" t="str">
        <f t="shared" si="9"/>
        <v>D</v>
      </c>
      <c r="AA39" s="39">
        <f t="shared" si="10"/>
        <v>185</v>
      </c>
      <c r="AB39" s="39">
        <f t="shared" si="11"/>
        <v>20.555555555555557</v>
      </c>
      <c r="AC39" s="37" t="str">
        <f t="shared" si="12"/>
        <v>D</v>
      </c>
      <c r="AD39" s="37">
        <f t="shared" si="13"/>
        <v>7</v>
      </c>
      <c r="AE39" s="40">
        <f t="shared" si="14"/>
        <v>35</v>
      </c>
    </row>
    <row r="40" spans="1:31" s="41" customFormat="1" ht="27.75" customHeight="1">
      <c r="A40" s="42">
        <v>35</v>
      </c>
      <c r="B40" s="83" t="s">
        <v>116</v>
      </c>
      <c r="C40" s="85" t="s">
        <v>63</v>
      </c>
      <c r="D40" s="43"/>
      <c r="E40" s="36">
        <v>20</v>
      </c>
      <c r="F40" s="37" t="str">
        <f t="shared" si="0"/>
        <v>D</v>
      </c>
      <c r="G40" s="36">
        <v>20</v>
      </c>
      <c r="H40" s="37" t="str">
        <f t="shared" si="1"/>
        <v>D</v>
      </c>
      <c r="I40" s="36"/>
      <c r="J40" s="36">
        <v>38</v>
      </c>
      <c r="K40" s="37" t="str">
        <f t="shared" si="2"/>
        <v>D</v>
      </c>
      <c r="L40" s="36">
        <v>5</v>
      </c>
      <c r="M40" s="37" t="str">
        <f t="shared" si="3"/>
        <v>E</v>
      </c>
      <c r="N40" s="37"/>
      <c r="O40" s="36">
        <v>5</v>
      </c>
      <c r="P40" s="37" t="str">
        <f t="shared" si="4"/>
        <v>E</v>
      </c>
      <c r="Q40" s="38">
        <v>0</v>
      </c>
      <c r="R40" s="38">
        <v>0</v>
      </c>
      <c r="S40" s="39">
        <f t="shared" si="5"/>
      </c>
      <c r="T40" s="37" t="str">
        <f t="shared" si="6"/>
        <v>D</v>
      </c>
      <c r="U40" s="36">
        <v>27</v>
      </c>
      <c r="V40" s="37" t="str">
        <f t="shared" si="7"/>
        <v>C</v>
      </c>
      <c r="W40" s="36">
        <v>20</v>
      </c>
      <c r="X40" s="37" t="str">
        <f t="shared" si="8"/>
        <v>D</v>
      </c>
      <c r="Y40" s="36">
        <v>30</v>
      </c>
      <c r="Z40" s="37" t="str">
        <f t="shared" si="9"/>
        <v>D</v>
      </c>
      <c r="AA40" s="39">
        <f t="shared" si="10"/>
        <v>165</v>
      </c>
      <c r="AB40" s="39">
        <f t="shared" si="11"/>
        <v>18.333333333333332</v>
      </c>
      <c r="AC40" s="37" t="str">
        <f t="shared" si="12"/>
        <v>E</v>
      </c>
      <c r="AD40" s="37">
        <f t="shared" si="13"/>
        <v>7</v>
      </c>
      <c r="AE40" s="40">
        <f t="shared" si="14"/>
        <v>38</v>
      </c>
    </row>
    <row r="41" spans="1:31" s="41" customFormat="1" ht="27.75" customHeight="1">
      <c r="A41" s="42">
        <v>36</v>
      </c>
      <c r="B41" s="83" t="s">
        <v>117</v>
      </c>
      <c r="C41" s="85" t="s">
        <v>64</v>
      </c>
      <c r="D41" s="43"/>
      <c r="E41" s="36">
        <v>46</v>
      </c>
      <c r="F41" s="37" t="str">
        <f t="shared" si="0"/>
        <v>C</v>
      </c>
      <c r="G41" s="36">
        <v>60</v>
      </c>
      <c r="H41" s="37" t="str">
        <f t="shared" si="1"/>
        <v>B</v>
      </c>
      <c r="I41" s="36"/>
      <c r="J41" s="36">
        <v>54</v>
      </c>
      <c r="K41" s="37" t="str">
        <f t="shared" si="2"/>
        <v>C</v>
      </c>
      <c r="L41" s="36">
        <v>74</v>
      </c>
      <c r="M41" s="37" t="str">
        <f t="shared" si="3"/>
        <v>B</v>
      </c>
      <c r="N41" s="37"/>
      <c r="O41" s="36">
        <v>57</v>
      </c>
      <c r="P41" s="37" t="str">
        <f t="shared" si="4"/>
        <v>C</v>
      </c>
      <c r="Q41" s="38">
        <v>23</v>
      </c>
      <c r="R41" s="38">
        <v>11</v>
      </c>
      <c r="S41" s="39">
        <f t="shared" si="5"/>
        <v>34</v>
      </c>
      <c r="T41" s="37" t="str">
        <f t="shared" si="6"/>
        <v>D</v>
      </c>
      <c r="U41" s="36">
        <v>81</v>
      </c>
      <c r="V41" s="37" t="str">
        <f t="shared" si="7"/>
        <v>A</v>
      </c>
      <c r="W41" s="36">
        <v>48</v>
      </c>
      <c r="X41" s="37" t="str">
        <f t="shared" si="8"/>
        <v>C</v>
      </c>
      <c r="Y41" s="36">
        <v>55</v>
      </c>
      <c r="Z41" s="37" t="str">
        <f t="shared" si="9"/>
        <v>C</v>
      </c>
      <c r="AA41" s="39">
        <f t="shared" si="10"/>
        <v>509</v>
      </c>
      <c r="AB41" s="39">
        <f t="shared" si="11"/>
        <v>56.55555555555556</v>
      </c>
      <c r="AC41" s="37" t="str">
        <f t="shared" si="12"/>
        <v>C</v>
      </c>
      <c r="AD41" s="37">
        <f t="shared" si="13"/>
        <v>1</v>
      </c>
      <c r="AE41" s="40">
        <f t="shared" si="14"/>
        <v>16</v>
      </c>
    </row>
    <row r="42" spans="1:31" s="41" customFormat="1" ht="27.75" customHeight="1">
      <c r="A42" s="42">
        <v>37</v>
      </c>
      <c r="B42" s="83" t="s">
        <v>118</v>
      </c>
      <c r="C42" s="85" t="s">
        <v>65</v>
      </c>
      <c r="D42" s="43"/>
      <c r="E42" s="36">
        <v>57</v>
      </c>
      <c r="F42" s="37" t="str">
        <f t="shared" si="0"/>
        <v>C</v>
      </c>
      <c r="G42" s="36">
        <v>56</v>
      </c>
      <c r="H42" s="37" t="str">
        <f t="shared" si="1"/>
        <v>C</v>
      </c>
      <c r="I42" s="36"/>
      <c r="J42" s="36">
        <v>48</v>
      </c>
      <c r="K42" s="37" t="str">
        <f t="shared" si="2"/>
        <v>C</v>
      </c>
      <c r="L42" s="36">
        <v>34</v>
      </c>
      <c r="M42" s="37" t="str">
        <f t="shared" si="3"/>
        <v>D</v>
      </c>
      <c r="N42" s="37"/>
      <c r="O42" s="36">
        <v>57</v>
      </c>
      <c r="P42" s="37" t="str">
        <f t="shared" si="4"/>
        <v>C</v>
      </c>
      <c r="Q42" s="38">
        <v>29</v>
      </c>
      <c r="R42" s="38">
        <v>10</v>
      </c>
      <c r="S42" s="39">
        <f t="shared" si="5"/>
        <v>39</v>
      </c>
      <c r="T42" s="37" t="str">
        <f t="shared" si="6"/>
        <v>D</v>
      </c>
      <c r="U42" s="36">
        <v>76</v>
      </c>
      <c r="V42" s="37" t="str">
        <f t="shared" si="7"/>
        <v>B</v>
      </c>
      <c r="W42" s="36">
        <v>40</v>
      </c>
      <c r="X42" s="37" t="str">
        <f t="shared" si="8"/>
        <v>C</v>
      </c>
      <c r="Y42" s="36">
        <v>69</v>
      </c>
      <c r="Z42" s="37" t="str">
        <f t="shared" si="9"/>
        <v>B</v>
      </c>
      <c r="AA42" s="39">
        <f t="shared" si="10"/>
        <v>476</v>
      </c>
      <c r="AB42" s="39">
        <f t="shared" si="11"/>
        <v>52.888888888888886</v>
      </c>
      <c r="AC42" s="37" t="str">
        <f t="shared" si="12"/>
        <v>C</v>
      </c>
      <c r="AD42" s="37">
        <f t="shared" si="13"/>
        <v>2</v>
      </c>
      <c r="AE42" s="40">
        <f t="shared" si="14"/>
        <v>18</v>
      </c>
    </row>
    <row r="43" spans="1:31" s="41" customFormat="1" ht="27.75" customHeight="1">
      <c r="A43" s="42">
        <v>38</v>
      </c>
      <c r="B43" s="83" t="s">
        <v>119</v>
      </c>
      <c r="C43" s="85" t="s">
        <v>66</v>
      </c>
      <c r="D43" s="43"/>
      <c r="E43" s="36">
        <v>30</v>
      </c>
      <c r="F43" s="37" t="str">
        <f t="shared" si="0"/>
        <v>D</v>
      </c>
      <c r="G43" s="36">
        <v>40</v>
      </c>
      <c r="H43" s="37" t="str">
        <f t="shared" si="1"/>
        <v>C</v>
      </c>
      <c r="I43" s="36"/>
      <c r="J43" s="36">
        <v>42</v>
      </c>
      <c r="K43" s="37" t="str">
        <f t="shared" si="2"/>
        <v>C</v>
      </c>
      <c r="L43" s="36">
        <v>54</v>
      </c>
      <c r="M43" s="37" t="str">
        <f t="shared" si="3"/>
        <v>C</v>
      </c>
      <c r="N43" s="37"/>
      <c r="O43" s="36">
        <v>39</v>
      </c>
      <c r="P43" s="37" t="str">
        <f t="shared" si="4"/>
        <v>D</v>
      </c>
      <c r="Q43" s="38">
        <v>15</v>
      </c>
      <c r="R43" s="38">
        <v>1</v>
      </c>
      <c r="S43" s="39">
        <f t="shared" si="5"/>
        <v>16</v>
      </c>
      <c r="T43" s="37" t="str">
        <f t="shared" si="6"/>
        <v>E</v>
      </c>
      <c r="U43" s="36">
        <v>75</v>
      </c>
      <c r="V43" s="37" t="str">
        <f t="shared" si="7"/>
        <v>B</v>
      </c>
      <c r="W43" s="36">
        <v>38</v>
      </c>
      <c r="X43" s="37" t="str">
        <f t="shared" si="8"/>
        <v>D</v>
      </c>
      <c r="Y43" s="36">
        <v>38</v>
      </c>
      <c r="Z43" s="37" t="str">
        <f t="shared" si="9"/>
        <v>D</v>
      </c>
      <c r="AA43" s="39">
        <f t="shared" si="10"/>
        <v>372</v>
      </c>
      <c r="AB43" s="39">
        <f t="shared" si="11"/>
        <v>41.333333333333336</v>
      </c>
      <c r="AC43" s="37" t="str">
        <f t="shared" si="12"/>
        <v>C</v>
      </c>
      <c r="AD43" s="37">
        <f t="shared" si="13"/>
        <v>4</v>
      </c>
      <c r="AE43" s="40">
        <f t="shared" si="14"/>
        <v>21</v>
      </c>
    </row>
    <row r="44" spans="1:31" s="41" customFormat="1" ht="27.75" customHeight="1">
      <c r="A44" s="76">
        <v>39</v>
      </c>
      <c r="B44" s="83" t="s">
        <v>120</v>
      </c>
      <c r="C44" s="85" t="s">
        <v>67</v>
      </c>
      <c r="D44" s="43"/>
      <c r="E44" s="36">
        <v>70</v>
      </c>
      <c r="F44" s="37" t="str">
        <f t="shared" si="0"/>
        <v>B</v>
      </c>
      <c r="G44" s="36">
        <v>60</v>
      </c>
      <c r="H44" s="37" t="str">
        <f t="shared" si="1"/>
        <v>B</v>
      </c>
      <c r="I44" s="36"/>
      <c r="J44" s="36">
        <v>58</v>
      </c>
      <c r="K44" s="37" t="str">
        <f t="shared" si="2"/>
        <v>C</v>
      </c>
      <c r="L44" s="36">
        <v>66</v>
      </c>
      <c r="M44" s="37" t="str">
        <f t="shared" si="3"/>
        <v>B</v>
      </c>
      <c r="N44" s="37"/>
      <c r="O44" s="36">
        <v>51</v>
      </c>
      <c r="P44" s="37" t="str">
        <f t="shared" si="4"/>
        <v>C</v>
      </c>
      <c r="Q44" s="38">
        <v>26</v>
      </c>
      <c r="R44" s="38">
        <v>16</v>
      </c>
      <c r="S44" s="39">
        <f t="shared" si="5"/>
        <v>42</v>
      </c>
      <c r="T44" s="37" t="str">
        <f t="shared" si="6"/>
        <v>D</v>
      </c>
      <c r="U44" s="36">
        <v>85</v>
      </c>
      <c r="V44" s="37" t="str">
        <f t="shared" si="7"/>
        <v>A</v>
      </c>
      <c r="W44" s="36">
        <v>63</v>
      </c>
      <c r="X44" s="37" t="str">
        <f t="shared" si="8"/>
        <v>B</v>
      </c>
      <c r="Y44" s="36">
        <v>75</v>
      </c>
      <c r="Z44" s="37" t="str">
        <f t="shared" si="9"/>
        <v>B</v>
      </c>
      <c r="AA44" s="39">
        <f t="shared" si="10"/>
        <v>570</v>
      </c>
      <c r="AB44" s="39">
        <f t="shared" si="11"/>
        <v>63.333333333333336</v>
      </c>
      <c r="AC44" s="37" t="str">
        <f t="shared" si="12"/>
        <v>B</v>
      </c>
      <c r="AD44" s="37">
        <f t="shared" si="13"/>
        <v>0</v>
      </c>
      <c r="AE44" s="40">
        <f t="shared" si="14"/>
        <v>11</v>
      </c>
    </row>
    <row r="45" spans="1:29" ht="24.75" customHeight="1">
      <c r="A45" s="44"/>
      <c r="B45" s="44"/>
      <c r="C45" s="45"/>
      <c r="D45" s="44"/>
      <c r="E45" s="44"/>
      <c r="F45" s="44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7"/>
      <c r="T45" s="44"/>
      <c r="U45" s="44"/>
      <c r="V45" s="44"/>
      <c r="W45" s="44"/>
      <c r="X45" s="44"/>
      <c r="Y45" s="44"/>
      <c r="Z45" s="44"/>
      <c r="AA45" s="47"/>
      <c r="AB45" s="47"/>
      <c r="AC45" s="47"/>
    </row>
    <row r="46" spans="1:29" ht="24.75" customHeight="1">
      <c r="A46" s="44"/>
      <c r="B46" s="44"/>
      <c r="C46" s="45"/>
      <c r="D46" s="48"/>
      <c r="E46" s="48"/>
      <c r="F46" s="121" t="s">
        <v>124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48"/>
      <c r="R46" s="48"/>
      <c r="S46" s="49"/>
      <c r="T46" s="48"/>
      <c r="U46" s="48"/>
      <c r="V46" s="48"/>
      <c r="W46" s="48"/>
      <c r="X46" s="48"/>
      <c r="Y46" s="48"/>
      <c r="Z46" s="48"/>
      <c r="AA46" s="49"/>
      <c r="AB46" s="49"/>
      <c r="AC46" s="49"/>
    </row>
    <row r="47" spans="1:29" ht="24.75" customHeight="1">
      <c r="A47" s="44"/>
      <c r="B47" s="44"/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/>
      <c r="Z47" s="48"/>
      <c r="AA47" s="49"/>
      <c r="AB47" s="49"/>
      <c r="AC47" s="49"/>
    </row>
    <row r="48" spans="1:30" ht="24.75" customHeight="1">
      <c r="A48" s="44"/>
      <c r="B48" s="44"/>
      <c r="C48" s="50" t="s">
        <v>68</v>
      </c>
      <c r="D48" s="51" t="s">
        <v>28</v>
      </c>
      <c r="E48" s="51" t="s">
        <v>69</v>
      </c>
      <c r="F48" s="51" t="s">
        <v>27</v>
      </c>
      <c r="G48" s="51" t="s">
        <v>69</v>
      </c>
      <c r="H48" s="51" t="s">
        <v>32</v>
      </c>
      <c r="I48" s="51" t="s">
        <v>69</v>
      </c>
      <c r="J48" s="52" t="s">
        <v>70</v>
      </c>
      <c r="K48" s="53"/>
      <c r="L48" s="51" t="s">
        <v>69</v>
      </c>
      <c r="M48" s="51" t="s">
        <v>31</v>
      </c>
      <c r="N48" s="51" t="s">
        <v>69</v>
      </c>
      <c r="O48" s="51" t="s">
        <v>41</v>
      </c>
      <c r="P48" s="54" t="s">
        <v>69</v>
      </c>
      <c r="Q48" s="115" t="s">
        <v>71</v>
      </c>
      <c r="R48" s="112"/>
      <c r="S48" s="54" t="s">
        <v>69</v>
      </c>
      <c r="T48" s="55"/>
      <c r="U48" s="56"/>
      <c r="V48" s="57"/>
      <c r="W48" s="48"/>
      <c r="X48" s="58"/>
      <c r="Y48" s="110" t="s">
        <v>72</v>
      </c>
      <c r="Z48" s="111"/>
      <c r="AA48" s="112"/>
      <c r="AB48" s="59"/>
      <c r="AC48" s="59"/>
      <c r="AD48" s="60"/>
    </row>
    <row r="49" spans="1:30" ht="27.75" customHeight="1">
      <c r="A49" s="44"/>
      <c r="B49" s="44"/>
      <c r="C49" s="61" t="s">
        <v>73</v>
      </c>
      <c r="D49" s="62">
        <f>COUNTIF(F6:F44,"A")</f>
        <v>3</v>
      </c>
      <c r="E49" s="63">
        <f>IF(D49=0,"",D49/SUM(J49+Q49)*100)</f>
        <v>7.6923076923076925</v>
      </c>
      <c r="F49" s="62">
        <f>COUNTIF(F6:F44,"B")</f>
        <v>12</v>
      </c>
      <c r="G49" s="62">
        <f>IF(F49=0,"",F49/SUM(J49+Q49)*100)</f>
        <v>30.76923076923077</v>
      </c>
      <c r="H49" s="62">
        <f>COUNTIF(F6:F44,"C")</f>
        <v>8</v>
      </c>
      <c r="I49" s="62">
        <f>IF(H49=0,"",H49/SUM(J49+Q49)*100)</f>
        <v>20.51282051282051</v>
      </c>
      <c r="J49" s="64">
        <f aca="true" t="shared" si="15" ref="J49:J57">D49+F49+H49</f>
        <v>23</v>
      </c>
      <c r="K49" s="65"/>
      <c r="L49" s="62">
        <f>IF(J49=0,"",J49/SUM(J49+Q49)*100)</f>
        <v>58.97435897435898</v>
      </c>
      <c r="M49" s="62">
        <f>COUNTIF(F6:F44,"D")</f>
        <v>11</v>
      </c>
      <c r="N49" s="66">
        <f>IF(M49=0,"",M49/SUM(J49+Q49)*100)</f>
        <v>28.205128205128204</v>
      </c>
      <c r="O49" s="62">
        <f>COUNTIF(F6:F44,"E")</f>
        <v>5</v>
      </c>
      <c r="P49" s="67">
        <f>IF(O49=0,"",O49/SUM(I49+S49)*100)</f>
        <v>8.125</v>
      </c>
      <c r="Q49" s="106">
        <f aca="true" t="shared" si="16" ref="Q49:Q57">M49+O49</f>
        <v>16</v>
      </c>
      <c r="R49" s="107"/>
      <c r="S49" s="68">
        <f>IF(Q49=0,"",Q49/SUM(J49+Q49)*100)</f>
        <v>41.02564102564102</v>
      </c>
      <c r="T49" s="69"/>
      <c r="U49" s="57"/>
      <c r="V49" s="57"/>
      <c r="W49" s="48"/>
      <c r="X49" s="70"/>
      <c r="Y49" s="79"/>
      <c r="Z49" s="80">
        <f>COUNTIF(AD6:AD44,"0")</f>
        <v>8</v>
      </c>
      <c r="AA49" s="81"/>
      <c r="AB49" s="71"/>
      <c r="AC49" s="71"/>
      <c r="AD49" s="60"/>
    </row>
    <row r="50" spans="1:30" ht="27.75" customHeight="1">
      <c r="A50" s="44"/>
      <c r="B50" s="44"/>
      <c r="C50" s="61" t="s">
        <v>74</v>
      </c>
      <c r="D50" s="62">
        <f>COUNTIF(H6:H44,"A")</f>
        <v>4</v>
      </c>
      <c r="E50" s="63">
        <f aca="true" t="shared" si="17" ref="E50:E57">IF(D50=0,"",D50/SUM(J50+Q50)*100)</f>
        <v>10.256410256410255</v>
      </c>
      <c r="F50" s="62">
        <f>COUNTIF(H6:H44,"B")</f>
        <v>9</v>
      </c>
      <c r="G50" s="62">
        <f aca="true" t="shared" si="18" ref="G50:G57">IF(F50=0,"",F50/SUM(J50+Q50)*100)</f>
        <v>23.076923076923077</v>
      </c>
      <c r="H50" s="62">
        <f>COUNTIF(H6:H44,"C")</f>
        <v>11</v>
      </c>
      <c r="I50" s="62">
        <f aca="true" t="shared" si="19" ref="I50:I57">IF(H50=0,"",H50/SUM(J50+Q50)*100)</f>
        <v>28.205128205128204</v>
      </c>
      <c r="J50" s="64">
        <f t="shared" si="15"/>
        <v>24</v>
      </c>
      <c r="K50" s="65"/>
      <c r="L50" s="62">
        <f aca="true" t="shared" si="20" ref="L50:L57">IF(J50=0,"",J50/SUM(J50+Q50)*100)</f>
        <v>61.53846153846154</v>
      </c>
      <c r="M50" s="62">
        <f>COUNTIF(H6:H44,"D")</f>
        <v>5</v>
      </c>
      <c r="N50" s="66">
        <f aca="true" t="shared" si="21" ref="N50:N57">IF(M50=0,"",M50/SUM(J50+Q50)*100)</f>
        <v>12.82051282051282</v>
      </c>
      <c r="O50" s="62">
        <f>COUNTIF(H6:H44,"E")</f>
        <v>10</v>
      </c>
      <c r="P50" s="67">
        <f aca="true" t="shared" si="22" ref="P50:P57">IF(O50=0,"",O50/SUM(I50+S50)*100)</f>
        <v>15</v>
      </c>
      <c r="Q50" s="106">
        <f t="shared" si="16"/>
        <v>15</v>
      </c>
      <c r="R50" s="107"/>
      <c r="S50" s="68">
        <f aca="true" t="shared" si="23" ref="S50:S57">IF(Q50=0,"",Q50/SUM(J50+Q50)*100)</f>
        <v>38.46153846153847</v>
      </c>
      <c r="T50" s="69"/>
      <c r="U50" s="57"/>
      <c r="V50" s="57"/>
      <c r="W50" s="48"/>
      <c r="X50" s="70"/>
      <c r="Y50" s="110" t="s">
        <v>75</v>
      </c>
      <c r="Z50" s="111"/>
      <c r="AA50" s="112"/>
      <c r="AB50" s="72"/>
      <c r="AC50" s="72"/>
      <c r="AD50" s="60"/>
    </row>
    <row r="51" spans="1:30" ht="27.75" customHeight="1">
      <c r="A51" s="44"/>
      <c r="B51" s="44"/>
      <c r="C51" s="61" t="s">
        <v>76</v>
      </c>
      <c r="D51" s="62">
        <f>COUNTIF(K6:K44,"A")</f>
        <v>5</v>
      </c>
      <c r="E51" s="63">
        <f t="shared" si="17"/>
        <v>12.82051282051282</v>
      </c>
      <c r="F51" s="62">
        <f>COUNTIF(K6:K44,"B")</f>
        <v>7</v>
      </c>
      <c r="G51" s="62">
        <f t="shared" si="18"/>
        <v>17.94871794871795</v>
      </c>
      <c r="H51" s="62">
        <f>COUNTIF(K6:K44,"C")</f>
        <v>11</v>
      </c>
      <c r="I51" s="62">
        <f t="shared" si="19"/>
        <v>28.205128205128204</v>
      </c>
      <c r="J51" s="64">
        <f t="shared" si="15"/>
        <v>23</v>
      </c>
      <c r="K51" s="65"/>
      <c r="L51" s="62">
        <f t="shared" si="20"/>
        <v>58.97435897435898</v>
      </c>
      <c r="M51" s="62">
        <f>COUNTIF(K6:K44,"D")</f>
        <v>15</v>
      </c>
      <c r="N51" s="66">
        <f t="shared" si="21"/>
        <v>38.46153846153847</v>
      </c>
      <c r="O51" s="62">
        <f>COUNTIF(K6:K44,"E")</f>
        <v>1</v>
      </c>
      <c r="P51" s="67">
        <f t="shared" si="22"/>
        <v>1.4444444444444446</v>
      </c>
      <c r="Q51" s="106">
        <f t="shared" si="16"/>
        <v>16</v>
      </c>
      <c r="R51" s="107"/>
      <c r="S51" s="68">
        <f t="shared" si="23"/>
        <v>41.02564102564102</v>
      </c>
      <c r="T51" s="69"/>
      <c r="U51" s="57"/>
      <c r="V51" s="57"/>
      <c r="W51" s="48"/>
      <c r="X51" s="70"/>
      <c r="Y51" s="79"/>
      <c r="Z51" s="80">
        <f>IF(Z49=0,"",Z49/SUM(J49+Q49)*100)</f>
        <v>20.51282051282051</v>
      </c>
      <c r="AA51" s="82" t="s">
        <v>69</v>
      </c>
      <c r="AB51" s="72"/>
      <c r="AC51" s="72"/>
      <c r="AD51" s="60"/>
    </row>
    <row r="52" spans="1:29" ht="27.75" customHeight="1">
      <c r="A52" s="44"/>
      <c r="B52" s="44"/>
      <c r="C52" s="61" t="s">
        <v>77</v>
      </c>
      <c r="D52" s="62">
        <f>COUNTIF(M6:M44,"A")</f>
        <v>7</v>
      </c>
      <c r="E52" s="63">
        <f>IF(D52=0,"",D52/SUM(J52+Q52)*100)</f>
        <v>17.94871794871795</v>
      </c>
      <c r="F52" s="62">
        <f>COUNTIF(M6:M44,"B")</f>
        <v>10</v>
      </c>
      <c r="G52" s="62">
        <f t="shared" si="18"/>
        <v>25.64102564102564</v>
      </c>
      <c r="H52" s="62">
        <f>COUNTIF(M6:M44,"C")</f>
        <v>3</v>
      </c>
      <c r="I52" s="62">
        <f t="shared" si="19"/>
        <v>7.6923076923076925</v>
      </c>
      <c r="J52" s="64">
        <f t="shared" si="15"/>
        <v>20</v>
      </c>
      <c r="K52" s="65"/>
      <c r="L52" s="62">
        <f t="shared" si="20"/>
        <v>51.28205128205128</v>
      </c>
      <c r="M52" s="62">
        <f>COUNTIF(M6:M44,"D")</f>
        <v>9</v>
      </c>
      <c r="N52" s="66">
        <f t="shared" si="21"/>
        <v>23.076923076923077</v>
      </c>
      <c r="O52" s="62">
        <f>COUNTIF(M6:M44,"E")</f>
        <v>10</v>
      </c>
      <c r="P52" s="67">
        <f t="shared" si="22"/>
        <v>17.727272727272727</v>
      </c>
      <c r="Q52" s="106">
        <f t="shared" si="16"/>
        <v>19</v>
      </c>
      <c r="R52" s="107"/>
      <c r="S52" s="68">
        <f t="shared" si="23"/>
        <v>48.717948717948715</v>
      </c>
      <c r="T52" s="69"/>
      <c r="U52" s="57"/>
      <c r="V52" s="57"/>
      <c r="W52" s="48"/>
      <c r="X52" s="48"/>
      <c r="Y52" s="48"/>
      <c r="Z52" s="48"/>
      <c r="AA52" s="49"/>
      <c r="AB52" s="49"/>
      <c r="AC52" s="49"/>
    </row>
    <row r="53" spans="1:29" ht="27.75" customHeight="1">
      <c r="A53" s="44"/>
      <c r="B53" s="44"/>
      <c r="C53" s="61" t="s">
        <v>3</v>
      </c>
      <c r="D53" s="62">
        <f>COUNTIF(P6:P44,"A")</f>
        <v>2</v>
      </c>
      <c r="E53" s="63">
        <f t="shared" si="17"/>
        <v>5.128205128205128</v>
      </c>
      <c r="F53" s="62">
        <f>COUNTIF(P6:P44,"B")</f>
        <v>10</v>
      </c>
      <c r="G53" s="62">
        <f t="shared" si="18"/>
        <v>25.64102564102564</v>
      </c>
      <c r="H53" s="62">
        <f>COUNTIF(P6:P44,"C")</f>
        <v>8</v>
      </c>
      <c r="I53" s="62">
        <f t="shared" si="19"/>
        <v>20.51282051282051</v>
      </c>
      <c r="J53" s="64">
        <f t="shared" si="15"/>
        <v>20</v>
      </c>
      <c r="K53" s="65"/>
      <c r="L53" s="62">
        <f t="shared" si="20"/>
        <v>51.28205128205128</v>
      </c>
      <c r="M53" s="62">
        <f>COUNTIF(P6:P44,"D")</f>
        <v>10</v>
      </c>
      <c r="N53" s="66">
        <f t="shared" si="21"/>
        <v>25.64102564102564</v>
      </c>
      <c r="O53" s="62">
        <f>COUNTIF(P6:P44,"E")</f>
        <v>9</v>
      </c>
      <c r="P53" s="67">
        <f t="shared" si="22"/>
        <v>13</v>
      </c>
      <c r="Q53" s="106">
        <f t="shared" si="16"/>
        <v>19</v>
      </c>
      <c r="R53" s="107"/>
      <c r="S53" s="68">
        <f t="shared" si="23"/>
        <v>48.717948717948715</v>
      </c>
      <c r="T53" s="69"/>
      <c r="U53" s="57"/>
      <c r="V53" s="57"/>
      <c r="W53" s="48"/>
      <c r="X53" s="48"/>
      <c r="Y53" s="48"/>
      <c r="Z53" s="48"/>
      <c r="AA53" s="49"/>
      <c r="AB53" s="49"/>
      <c r="AC53" s="49"/>
    </row>
    <row r="54" spans="1:29" ht="27.75" customHeight="1">
      <c r="A54" s="44"/>
      <c r="B54" s="44"/>
      <c r="C54" s="61" t="s">
        <v>78</v>
      </c>
      <c r="D54" s="62">
        <f>COUNTIF(T6:T44,"A")</f>
        <v>0</v>
      </c>
      <c r="E54" s="63">
        <f t="shared" si="17"/>
      </c>
      <c r="F54" s="62">
        <f>COUNTIF(T6:T44,"B")</f>
        <v>1</v>
      </c>
      <c r="G54" s="62">
        <f t="shared" si="18"/>
        <v>2.564102564102564</v>
      </c>
      <c r="H54" s="62">
        <f>COUNTIF(T6:T44,"C")</f>
        <v>1</v>
      </c>
      <c r="I54" s="62">
        <f t="shared" si="19"/>
        <v>2.564102564102564</v>
      </c>
      <c r="J54" s="64">
        <f t="shared" si="15"/>
        <v>2</v>
      </c>
      <c r="K54" s="65"/>
      <c r="L54" s="62">
        <f t="shared" si="20"/>
        <v>5.128205128205128</v>
      </c>
      <c r="M54" s="62">
        <f>COUNTIF(T6:T44,"D")</f>
        <v>26</v>
      </c>
      <c r="N54" s="66">
        <f t="shared" si="21"/>
        <v>66.66666666666666</v>
      </c>
      <c r="O54" s="62">
        <f>COUNTIF(T6:T44,"E")</f>
        <v>11</v>
      </c>
      <c r="P54" s="67">
        <f t="shared" si="22"/>
        <v>11.289473684210527</v>
      </c>
      <c r="Q54" s="106">
        <f t="shared" si="16"/>
        <v>37</v>
      </c>
      <c r="R54" s="107"/>
      <c r="S54" s="68">
        <f t="shared" si="23"/>
        <v>94.87179487179486</v>
      </c>
      <c r="T54" s="69"/>
      <c r="U54" s="57"/>
      <c r="V54" s="57"/>
      <c r="W54" s="48"/>
      <c r="X54" s="48"/>
      <c r="Y54" s="48"/>
      <c r="Z54" s="48"/>
      <c r="AA54" s="49"/>
      <c r="AB54" s="49"/>
      <c r="AC54" s="49"/>
    </row>
    <row r="55" spans="1:29" ht="27.75" customHeight="1">
      <c r="A55" s="44"/>
      <c r="B55" s="44"/>
      <c r="C55" s="61" t="s">
        <v>22</v>
      </c>
      <c r="D55" s="62">
        <f>COUNTIF(V6:V44,"A")</f>
        <v>18</v>
      </c>
      <c r="E55" s="63">
        <f t="shared" si="17"/>
        <v>46.15384615384615</v>
      </c>
      <c r="F55" s="62">
        <f>COUNTIF(V6:V44,"B")</f>
        <v>9</v>
      </c>
      <c r="G55" s="62">
        <f t="shared" si="18"/>
        <v>23.076923076923077</v>
      </c>
      <c r="H55" s="62">
        <f>COUNTIF(V6:V44,"C")</f>
        <v>12</v>
      </c>
      <c r="I55" s="62">
        <f t="shared" si="19"/>
        <v>30.76923076923077</v>
      </c>
      <c r="J55" s="64">
        <f t="shared" si="15"/>
        <v>39</v>
      </c>
      <c r="K55" s="65"/>
      <c r="L55" s="62">
        <f t="shared" si="20"/>
        <v>100</v>
      </c>
      <c r="M55" s="62">
        <f>COUNTIF(V6:V44,"D")</f>
        <v>0</v>
      </c>
      <c r="N55" s="66">
        <f t="shared" si="21"/>
      </c>
      <c r="O55" s="62">
        <f>COUNTIF(V6:V44,"E")</f>
        <v>0</v>
      </c>
      <c r="P55" s="67">
        <f t="shared" si="22"/>
      </c>
      <c r="Q55" s="106">
        <f t="shared" si="16"/>
        <v>0</v>
      </c>
      <c r="R55" s="107"/>
      <c r="S55" s="68">
        <f t="shared" si="23"/>
      </c>
      <c r="T55" s="69"/>
      <c r="U55" s="57"/>
      <c r="V55" s="57"/>
      <c r="W55" s="48"/>
      <c r="X55" s="48"/>
      <c r="Y55" s="48"/>
      <c r="Z55" s="48"/>
      <c r="AA55" s="49"/>
      <c r="AB55" s="49"/>
      <c r="AC55" s="49"/>
    </row>
    <row r="56" spans="1:29" ht="27.75" customHeight="1">
      <c r="A56" s="44"/>
      <c r="B56" s="44"/>
      <c r="C56" s="73" t="s">
        <v>23</v>
      </c>
      <c r="D56" s="62">
        <f>COUNTIF(X6:X44,"A")</f>
        <v>1</v>
      </c>
      <c r="E56" s="63">
        <f t="shared" si="17"/>
        <v>2.564102564102564</v>
      </c>
      <c r="F56" s="62">
        <f>COUNTIF(X6:X44,"B")</f>
        <v>9</v>
      </c>
      <c r="G56" s="62">
        <f t="shared" si="18"/>
        <v>23.076923076923077</v>
      </c>
      <c r="H56" s="62">
        <f>COUNTIF(X6:X44,"C")</f>
        <v>9</v>
      </c>
      <c r="I56" s="62">
        <f t="shared" si="19"/>
        <v>23.076923076923077</v>
      </c>
      <c r="J56" s="109">
        <f t="shared" si="15"/>
        <v>19</v>
      </c>
      <c r="K56" s="109"/>
      <c r="L56" s="62">
        <f t="shared" si="20"/>
        <v>48.717948717948715</v>
      </c>
      <c r="M56" s="62">
        <f>COUNTIF(X6:X44,"D")</f>
        <v>18</v>
      </c>
      <c r="N56" s="66">
        <f t="shared" si="21"/>
        <v>46.15384615384615</v>
      </c>
      <c r="O56" s="62">
        <f>COUNTIF(X6:X44,"E")</f>
        <v>2</v>
      </c>
      <c r="P56" s="67">
        <f t="shared" si="22"/>
        <v>2.6896551724137936</v>
      </c>
      <c r="Q56" s="106">
        <f t="shared" si="16"/>
        <v>20</v>
      </c>
      <c r="R56" s="107"/>
      <c r="S56" s="68">
        <f>IF(Q56=0,"",Q56/SUM(J56+Q56)*100)</f>
        <v>51.28205128205128</v>
      </c>
      <c r="T56" s="69"/>
      <c r="U56" s="57"/>
      <c r="V56" s="48"/>
      <c r="W56" s="48"/>
      <c r="X56" s="48"/>
      <c r="Y56" s="48"/>
      <c r="Z56" s="48"/>
      <c r="AA56" s="49"/>
      <c r="AB56" s="49"/>
      <c r="AC56" s="49"/>
    </row>
    <row r="57" spans="1:29" ht="27.75" customHeight="1">
      <c r="A57" s="44"/>
      <c r="B57" s="44"/>
      <c r="C57" s="73" t="s">
        <v>24</v>
      </c>
      <c r="D57" s="62">
        <f>COUNTIF(Z6:Z44,"A")</f>
        <v>2</v>
      </c>
      <c r="E57" s="63">
        <f t="shared" si="17"/>
        <v>5.128205128205128</v>
      </c>
      <c r="F57" s="62">
        <f>COUNTIF(Z6:Z44,"B")</f>
        <v>19</v>
      </c>
      <c r="G57" s="62">
        <f t="shared" si="18"/>
        <v>48.717948717948715</v>
      </c>
      <c r="H57" s="62">
        <f>COUNTIF(Z6:Z44,"C")</f>
        <v>11</v>
      </c>
      <c r="I57" s="62">
        <f t="shared" si="19"/>
        <v>28.205128205128204</v>
      </c>
      <c r="J57" s="109">
        <f t="shared" si="15"/>
        <v>32</v>
      </c>
      <c r="K57" s="109"/>
      <c r="L57" s="62">
        <f t="shared" si="20"/>
        <v>82.05128205128204</v>
      </c>
      <c r="M57" s="62">
        <f>COUNTIF(Z6:Z44,"D")</f>
        <v>7</v>
      </c>
      <c r="N57" s="66">
        <f t="shared" si="21"/>
        <v>17.94871794871795</v>
      </c>
      <c r="O57" s="62">
        <f>COUNTIF(Z6:Z44,"E")</f>
        <v>0</v>
      </c>
      <c r="P57" s="67">
        <f t="shared" si="22"/>
      </c>
      <c r="Q57" s="106">
        <f t="shared" si="16"/>
        <v>7</v>
      </c>
      <c r="R57" s="107"/>
      <c r="S57" s="68">
        <f t="shared" si="23"/>
        <v>17.94871794871795</v>
      </c>
      <c r="T57" s="69"/>
      <c r="U57" s="57"/>
      <c r="V57" s="48"/>
      <c r="W57" s="48"/>
      <c r="X57" s="48"/>
      <c r="Y57" s="48"/>
      <c r="Z57" s="48"/>
      <c r="AA57" s="49"/>
      <c r="AB57" s="49"/>
      <c r="AC57" s="49"/>
    </row>
    <row r="58" spans="3:29" ht="18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9"/>
      <c r="AB58" s="49"/>
      <c r="AC58" s="49"/>
    </row>
    <row r="60" spans="3:13" ht="12.75">
      <c r="C60" s="108" t="s">
        <v>121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</sheetData>
  <mergeCells count="27">
    <mergeCell ref="Q52:R52"/>
    <mergeCell ref="Q53:R53"/>
    <mergeCell ref="Q54:R54"/>
    <mergeCell ref="C60:M60"/>
    <mergeCell ref="Q55:R55"/>
    <mergeCell ref="J56:K56"/>
    <mergeCell ref="Q56:R56"/>
    <mergeCell ref="J57:K57"/>
    <mergeCell ref="Q57:R57"/>
    <mergeCell ref="Q49:R49"/>
    <mergeCell ref="Q50:R50"/>
    <mergeCell ref="Y50:AA50"/>
    <mergeCell ref="Q51:R51"/>
    <mergeCell ref="Q4:R4"/>
    <mergeCell ref="Q48:R48"/>
    <mergeCell ref="Y48:AA48"/>
    <mergeCell ref="AA4:AA5"/>
    <mergeCell ref="AD4:AD5"/>
    <mergeCell ref="AE4:AE5"/>
    <mergeCell ref="F46:P46"/>
    <mergeCell ref="S4:T4"/>
    <mergeCell ref="U4:V4"/>
    <mergeCell ref="W4:X4"/>
    <mergeCell ref="Y4:Z4"/>
    <mergeCell ref="D4:H4"/>
    <mergeCell ref="I4:M4"/>
    <mergeCell ref="N4:P4"/>
  </mergeCells>
  <conditionalFormatting sqref="U58:U65536 W45:W65536 U45:U48 Y45:Y65536 G58:G65536 L58:L65536 J58:J65536 O58:O65536 J45 L47:L48 J47:J48 L45 G47:G48 O47 N48 G45 O45 Y1:Y5 U1:U5 W1:W5 J5 L5 L1:L3 O1:O3 O5 J1:J3 G1:G3 G5">
    <cfRule type="cellIs" priority="1" dxfId="0" operator="lessThan" stopIfTrue="1">
      <formula>40</formula>
    </cfRule>
  </conditionalFormatting>
  <conditionalFormatting sqref="D49:O57 S49:U57">
    <cfRule type="cellIs" priority="2" dxfId="1" operator="lessThan" stopIfTrue="1">
      <formula>40</formula>
    </cfRule>
  </conditionalFormatting>
  <conditionalFormatting sqref="S62:S65536 S4">
    <cfRule type="cellIs" priority="3" dxfId="2" operator="lessThan" stopIfTrue="1">
      <formula>40</formula>
    </cfRule>
  </conditionalFormatting>
  <conditionalFormatting sqref="S45:S48 S58:S61 P48">
    <cfRule type="cellIs" priority="4" dxfId="3" operator="lessThan" stopIfTrue="1">
      <formula>40</formula>
    </cfRule>
  </conditionalFormatting>
  <conditionalFormatting sqref="P49:P57">
    <cfRule type="cellIs" priority="5" dxfId="4" operator="lessThan" stopIfTrue="1">
      <formula>40</formula>
    </cfRule>
  </conditionalFormatting>
  <conditionalFormatting sqref="L6:L44 G6:G44 J6:J44 U6:U44">
    <cfRule type="cellIs" priority="6" dxfId="5" operator="lessThan" stopIfTrue="1">
      <formula>40</formula>
    </cfRule>
  </conditionalFormatting>
  <conditionalFormatting sqref="S1:S3">
    <cfRule type="cellIs" priority="7" dxfId="6" operator="lessThan" stopIfTrue="1">
      <formula>40</formula>
    </cfRule>
  </conditionalFormatting>
  <conditionalFormatting sqref="E6:E44 O6:O44">
    <cfRule type="cellIs" priority="8" dxfId="7" operator="lessThan" stopIfTrue="1">
      <formula>40</formula>
    </cfRule>
  </conditionalFormatting>
  <conditionalFormatting sqref="W6:W44">
    <cfRule type="cellIs" priority="9" dxfId="8" operator="lessThan" stopIfTrue="1">
      <formula>40</formula>
    </cfRule>
  </conditionalFormatting>
  <conditionalFormatting sqref="R6:R44">
    <cfRule type="cellIs" priority="10" dxfId="2" operator="lessThan" stopIfTrue="1">
      <formula>16</formula>
    </cfRule>
  </conditionalFormatting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60" zoomScaleNormal="75" workbookViewId="0" topLeftCell="A1">
      <selection activeCell="T2" sqref="T2"/>
    </sheetView>
  </sheetViews>
  <sheetFormatPr defaultColWidth="9.140625" defaultRowHeight="12.75"/>
  <cols>
    <col min="1" max="1" width="7.28125" style="8" customWidth="1"/>
    <col min="2" max="2" width="34.00390625" style="8" customWidth="1"/>
    <col min="3" max="3" width="19.140625" style="8" bestFit="1" customWidth="1"/>
    <col min="4" max="4" width="6.7109375" style="8" customWidth="1"/>
    <col min="5" max="5" width="7.57421875" style="8" customWidth="1"/>
    <col min="6" max="7" width="6.7109375" style="8" customWidth="1"/>
    <col min="8" max="8" width="7.57421875" style="8" customWidth="1"/>
    <col min="9" max="9" width="6.7109375" style="8" customWidth="1"/>
    <col min="10" max="10" width="7.00390625" style="8" customWidth="1"/>
    <col min="11" max="18" width="6.7109375" style="8" customWidth="1"/>
    <col min="19" max="19" width="6.7109375" style="74" customWidth="1"/>
    <col min="20" max="24" width="6.7109375" style="8" customWidth="1"/>
    <col min="25" max="25" width="7.140625" style="8" customWidth="1"/>
    <col min="26" max="26" width="7.421875" style="8" customWidth="1"/>
    <col min="27" max="27" width="8.8515625" style="74" customWidth="1"/>
    <col min="28" max="28" width="6.7109375" style="74" customWidth="1"/>
    <col min="29" max="29" width="5.7109375" style="74" customWidth="1"/>
    <col min="30" max="30" width="7.421875" style="8" customWidth="1"/>
    <col min="31" max="31" width="6.7109375" style="8" customWidth="1"/>
    <col min="32" max="32" width="6.140625" style="8" customWidth="1"/>
    <col min="33" max="33" width="5.28125" style="8" bestFit="1" customWidth="1"/>
    <col min="34" max="35" width="12.00390625" style="8" hidden="1" customWidth="1"/>
    <col min="36" max="36" width="5.00390625" style="8" customWidth="1"/>
    <col min="37" max="37" width="5.8515625" style="8" customWidth="1"/>
    <col min="38" max="38" width="5.421875" style="8" customWidth="1"/>
    <col min="39" max="39" width="2.57421875" style="8" customWidth="1"/>
    <col min="40" max="40" width="7.140625" style="8" customWidth="1"/>
    <col min="41" max="41" width="5.00390625" style="8" customWidth="1"/>
    <col min="42" max="42" width="7.8515625" style="8" customWidth="1"/>
    <col min="43" max="16384" width="9.140625" style="8" customWidth="1"/>
  </cols>
  <sheetData>
    <row r="1" spans="1:38" ht="20.25">
      <c r="A1" s="1" t="s">
        <v>123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6"/>
      <c r="AB1" s="6"/>
      <c r="AC1" s="6"/>
      <c r="AD1" s="7"/>
      <c r="AE1" s="7"/>
      <c r="AF1" s="7"/>
      <c r="AG1" s="7"/>
      <c r="AH1" s="7"/>
      <c r="AI1" s="7"/>
      <c r="AJ1" s="7"/>
      <c r="AK1" s="7"/>
      <c r="AL1" s="7"/>
    </row>
    <row r="2" spans="1:41" ht="20.25">
      <c r="A2" s="1" t="s">
        <v>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2"/>
      <c r="AB2" s="12"/>
      <c r="AC2" s="12"/>
      <c r="AD2" s="13"/>
      <c r="AE2" s="13"/>
      <c r="AF2" s="7"/>
      <c r="AG2" s="7"/>
      <c r="AH2" s="7"/>
      <c r="AI2" s="7"/>
      <c r="AJ2" s="7"/>
      <c r="AK2" s="7"/>
      <c r="AL2" s="7"/>
      <c r="AN2" s="14"/>
      <c r="AO2" s="14"/>
    </row>
    <row r="3" spans="1:33" s="20" customFormat="1" ht="20.25">
      <c r="A3" s="15" t="s">
        <v>122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8"/>
      <c r="AB3" s="18"/>
      <c r="AC3" s="18"/>
      <c r="AD3" s="19"/>
      <c r="AE3" s="19"/>
      <c r="AG3" s="75"/>
    </row>
    <row r="4" spans="1:31" s="25" customFormat="1" ht="18.75">
      <c r="A4" s="21"/>
      <c r="B4" s="21"/>
      <c r="C4" s="22"/>
      <c r="D4" s="125" t="s">
        <v>1</v>
      </c>
      <c r="E4" s="126"/>
      <c r="F4" s="126"/>
      <c r="G4" s="126"/>
      <c r="H4" s="124"/>
      <c r="I4" s="125" t="s">
        <v>2</v>
      </c>
      <c r="J4" s="126"/>
      <c r="K4" s="126"/>
      <c r="L4" s="126"/>
      <c r="M4" s="124"/>
      <c r="N4" s="125" t="s">
        <v>3</v>
      </c>
      <c r="O4" s="126"/>
      <c r="P4" s="124"/>
      <c r="Q4" s="113" t="s">
        <v>4</v>
      </c>
      <c r="R4" s="114"/>
      <c r="S4" s="123" t="s">
        <v>5</v>
      </c>
      <c r="T4" s="124"/>
      <c r="U4" s="125" t="s">
        <v>6</v>
      </c>
      <c r="V4" s="124"/>
      <c r="W4" s="125" t="s">
        <v>7</v>
      </c>
      <c r="X4" s="124"/>
      <c r="Y4" s="125" t="s">
        <v>8</v>
      </c>
      <c r="Z4" s="124"/>
      <c r="AA4" s="116" t="s">
        <v>9</v>
      </c>
      <c r="AB4" s="23" t="s">
        <v>10</v>
      </c>
      <c r="AC4" s="23"/>
      <c r="AD4" s="118" t="s">
        <v>11</v>
      </c>
      <c r="AE4" s="119" t="s">
        <v>12</v>
      </c>
    </row>
    <row r="5" spans="1:31" s="20" customFormat="1" ht="24.75" customHeight="1">
      <c r="A5" s="89" t="s">
        <v>13</v>
      </c>
      <c r="B5" s="90" t="s">
        <v>125</v>
      </c>
      <c r="C5" s="27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17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17</v>
      </c>
      <c r="N5" s="28" t="s">
        <v>15</v>
      </c>
      <c r="O5" s="28" t="s">
        <v>19</v>
      </c>
      <c r="P5" s="27" t="s">
        <v>17</v>
      </c>
      <c r="Q5" s="29" t="s">
        <v>20</v>
      </c>
      <c r="R5" s="30" t="s">
        <v>21</v>
      </c>
      <c r="S5" s="31" t="s">
        <v>9</v>
      </c>
      <c r="T5" s="27" t="s">
        <v>17</v>
      </c>
      <c r="U5" s="32" t="s">
        <v>22</v>
      </c>
      <c r="V5" s="27" t="s">
        <v>17</v>
      </c>
      <c r="W5" s="32" t="s">
        <v>23</v>
      </c>
      <c r="X5" s="27" t="s">
        <v>17</v>
      </c>
      <c r="Y5" s="32" t="s">
        <v>24</v>
      </c>
      <c r="Z5" s="27" t="s">
        <v>17</v>
      </c>
      <c r="AA5" s="117"/>
      <c r="AB5" s="33" t="s">
        <v>25</v>
      </c>
      <c r="AC5" s="33" t="s">
        <v>17</v>
      </c>
      <c r="AD5" s="117"/>
      <c r="AE5" s="120"/>
    </row>
    <row r="6" spans="1:31" s="41" customFormat="1" ht="27.75" customHeight="1">
      <c r="A6" s="34">
        <v>1</v>
      </c>
      <c r="B6" s="88" t="s">
        <v>80</v>
      </c>
      <c r="C6" s="84" t="s">
        <v>26</v>
      </c>
      <c r="D6" s="35"/>
      <c r="E6" s="36">
        <v>33</v>
      </c>
      <c r="F6" s="37" t="str">
        <f aca="true" t="shared" si="0" ref="F6:F44">IF(E6="","",IF(E6&gt;=80,"A",IF(E6&gt;=60,"B",IF(E6&gt;=40,"C",IF(E6&gt;=20,"D",IF(E6&gt;=0,"E"))))))</f>
        <v>D</v>
      </c>
      <c r="G6" s="36">
        <v>40</v>
      </c>
      <c r="H6" s="37" t="str">
        <f aca="true" t="shared" si="1" ref="H6:H44">IF(G6="","",IF(G6&gt;=80,"A",IF(G6&gt;=60,"B",IF(G6&gt;=40,"C",IF(G6&gt;=20,"D",IF(G6&gt;=0,"E"))))))</f>
        <v>C</v>
      </c>
      <c r="I6" s="36"/>
      <c r="J6" s="36">
        <v>80</v>
      </c>
      <c r="K6" s="37" t="str">
        <f aca="true" t="shared" si="2" ref="K6:K44">IF(J6="","",IF(J6&gt;=80,"A",IF(J6&gt;=60,"B",IF(J6&gt;=40,"C",IF(J6&gt;=20,"D",IF(J6&gt;=0,"E"))))))</f>
        <v>A</v>
      </c>
      <c r="L6" s="36">
        <v>86</v>
      </c>
      <c r="M6" s="37" t="str">
        <f aca="true" t="shared" si="3" ref="M6:M44">IF(L6="","",IF(L6&gt;=80,"A",IF(L6&gt;=60,"B",IF(L6&gt;=40,"C",IF(L6&gt;=20,"D",IF(L6&gt;=0,"E"))))))</f>
        <v>A</v>
      </c>
      <c r="N6" s="37"/>
      <c r="O6" s="36">
        <v>68</v>
      </c>
      <c r="P6" s="37" t="str">
        <f aca="true" t="shared" si="4" ref="P6:P44">IF(O6="","",IF(O6&gt;=80,"A",IF(O6&gt;=60,"B",IF(O6&gt;=40,"C",IF(O6&gt;=20,"D",IF(O6&gt;=0,"E"))))))</f>
        <v>B</v>
      </c>
      <c r="Q6" s="38">
        <v>17</v>
      </c>
      <c r="R6" s="38">
        <v>16</v>
      </c>
      <c r="S6" s="39">
        <f>IF(Q6=0,"",SUM(Q6,R6))</f>
        <v>33</v>
      </c>
      <c r="T6" s="37" t="str">
        <f>IF(S6&lt;20,"E",IF(R6="","",IF(R6&lt;20,"D",IF(S6="","",IF(S6&gt;=80,"A",IF(S6&gt;=60,"B",IF(S6&gt;=40,"C",IF(S6&gt;=20,"D"))))))))</f>
        <v>D</v>
      </c>
      <c r="U6" s="36">
        <v>72</v>
      </c>
      <c r="V6" s="37" t="str">
        <f>IF(U6="","",IF(U6&gt;=80,"A",IF(U6&gt;=60,"B",IF(U6&gt;=0,"C"))))</f>
        <v>B</v>
      </c>
      <c r="W6" s="36">
        <v>30</v>
      </c>
      <c r="X6" s="37" t="str">
        <f aca="true" t="shared" si="5" ref="X6:X44">IF(W6="","",IF(W6&gt;=80,"A",IF(W6&gt;=60,"B",IF(W6&gt;=40,"C",IF(W6&gt;=20,"D",IF(W6&gt;=0,"E"))))))</f>
        <v>D</v>
      </c>
      <c r="Y6" s="36">
        <v>67</v>
      </c>
      <c r="Z6" s="37" t="str">
        <f aca="true" t="shared" si="6" ref="Z6:Z44">IF(Y6="","",IF(Y6&gt;=80,"A",IF(Y6&gt;=60,"B",IF(Y6&gt;=40,"C",IF(Y6&gt;=20,"D",IF(Y6&gt;=0,"E"))))))</f>
        <v>B</v>
      </c>
      <c r="AA6" s="39">
        <f>IF(E6="","",SUM(E6,G6,J6,L6,O6,S6,U6,W6,Y6))</f>
        <v>509</v>
      </c>
      <c r="AB6" s="39">
        <f>IF(AA6="","",(AA6/9))</f>
        <v>56.55555555555556</v>
      </c>
      <c r="AC6" s="37" t="str">
        <f aca="true" t="shared" si="7" ref="AC6:AC44">IF(AB6="","",IF(AB6&gt;=80,"A",IF(AB6&gt;=60,"B",IF(AB6&gt;=40,"C",IF(AB6&gt;=20,"D",IF(AB6&gt;=0,"E"))))))</f>
        <v>C</v>
      </c>
      <c r="AD6" s="37">
        <f>IF(AA6="","",COUNTIF(E6:P6,"&lt;40")+COUNTIF(R6,"&lt;16")+COUNTIF(W6:X6,"&lt;40"))</f>
        <v>2</v>
      </c>
      <c r="AE6" s="40">
        <f aca="true" t="shared" si="8" ref="AE6:AE44">IF(AA6="","",RANK(AA6,$AA$6:$AA$44))</f>
        <v>16</v>
      </c>
    </row>
    <row r="7" spans="1:31" s="41" customFormat="1" ht="27.75" customHeight="1">
      <c r="A7" s="42">
        <v>2</v>
      </c>
      <c r="B7" s="83" t="s">
        <v>81</v>
      </c>
      <c r="C7" s="85" t="s">
        <v>29</v>
      </c>
      <c r="D7" s="43"/>
      <c r="E7" s="36">
        <v>72</v>
      </c>
      <c r="F7" s="37" t="str">
        <f t="shared" si="0"/>
        <v>B</v>
      </c>
      <c r="G7" s="36">
        <v>74</v>
      </c>
      <c r="H7" s="37" t="str">
        <f t="shared" si="1"/>
        <v>B</v>
      </c>
      <c r="I7" s="36"/>
      <c r="J7" s="36">
        <v>66</v>
      </c>
      <c r="K7" s="37" t="str">
        <f t="shared" si="2"/>
        <v>B</v>
      </c>
      <c r="L7" s="36">
        <v>82</v>
      </c>
      <c r="M7" s="37" t="str">
        <f t="shared" si="3"/>
        <v>A</v>
      </c>
      <c r="N7" s="37"/>
      <c r="O7" s="36">
        <v>57</v>
      </c>
      <c r="P7" s="37" t="str">
        <f t="shared" si="4"/>
        <v>C</v>
      </c>
      <c r="Q7" s="38">
        <v>29</v>
      </c>
      <c r="R7" s="38">
        <v>6</v>
      </c>
      <c r="S7" s="39">
        <f aca="true" t="shared" si="9" ref="S7:S44">IF(Q7=0,"",SUM(Q7,R7))</f>
        <v>35</v>
      </c>
      <c r="T7" s="37" t="str">
        <f aca="true" t="shared" si="10" ref="T7:T44">IF(S7&lt;20,"E",IF(R7="","",IF(R7&lt;20,"D",IF(S7="","",IF(S7&gt;=80,"A",IF(S7&gt;=60,"B",IF(S7&gt;=40,"C",IF(S7&gt;=20,"D"))))))))</f>
        <v>D</v>
      </c>
      <c r="U7" s="36">
        <v>95</v>
      </c>
      <c r="V7" s="37" t="str">
        <f aca="true" t="shared" si="11" ref="V7:V44">IF(U7="","",IF(U7&gt;=80,"A",IF(U7&gt;=60,"B",IF(U7&gt;=0,"C"))))</f>
        <v>A</v>
      </c>
      <c r="W7" s="36">
        <v>48</v>
      </c>
      <c r="X7" s="37" t="str">
        <f t="shared" si="5"/>
        <v>C</v>
      </c>
      <c r="Y7" s="36">
        <v>61</v>
      </c>
      <c r="Z7" s="37" t="str">
        <f t="shared" si="6"/>
        <v>B</v>
      </c>
      <c r="AA7" s="39">
        <f aca="true" t="shared" si="12" ref="AA7:AA44">IF(E7="","",SUM(E7,G7,J7,L7,O7,S7,U7,W7,Y7))</f>
        <v>590</v>
      </c>
      <c r="AB7" s="39">
        <f aca="true" t="shared" si="13" ref="AB7:AB44">IF(AA7="","",(AA7/9))</f>
        <v>65.55555555555556</v>
      </c>
      <c r="AC7" s="37" t="str">
        <f t="shared" si="7"/>
        <v>B</v>
      </c>
      <c r="AD7" s="37">
        <f aca="true" t="shared" si="14" ref="AD7:AD44">IF(AA7="","",COUNTIF(E7:P7,"&lt;40")+COUNTIF(R7,"&lt;16")+COUNTIF(W7:X7,"&lt;40"))</f>
        <v>1</v>
      </c>
      <c r="AE7" s="40">
        <f t="shared" si="8"/>
        <v>10</v>
      </c>
    </row>
    <row r="8" spans="1:31" s="41" customFormat="1" ht="27.75" customHeight="1">
      <c r="A8" s="42">
        <v>3</v>
      </c>
      <c r="B8" s="83" t="s">
        <v>82</v>
      </c>
      <c r="C8" s="85" t="s">
        <v>30</v>
      </c>
      <c r="D8" s="43"/>
      <c r="E8" s="36">
        <v>40</v>
      </c>
      <c r="F8" s="37" t="str">
        <f t="shared" si="0"/>
        <v>C</v>
      </c>
      <c r="G8" s="36">
        <v>5</v>
      </c>
      <c r="H8" s="37" t="str">
        <f t="shared" si="1"/>
        <v>E</v>
      </c>
      <c r="I8" s="36"/>
      <c r="J8" s="36">
        <v>34</v>
      </c>
      <c r="K8" s="37" t="str">
        <f t="shared" si="2"/>
        <v>D</v>
      </c>
      <c r="L8" s="36">
        <v>10</v>
      </c>
      <c r="M8" s="37" t="str">
        <f t="shared" si="3"/>
        <v>E</v>
      </c>
      <c r="N8" s="37"/>
      <c r="O8" s="36">
        <v>22</v>
      </c>
      <c r="P8" s="37" t="str">
        <f t="shared" si="4"/>
        <v>D</v>
      </c>
      <c r="Q8" s="38">
        <v>15</v>
      </c>
      <c r="R8" s="38">
        <v>0</v>
      </c>
      <c r="S8" s="39">
        <f t="shared" si="9"/>
        <v>15</v>
      </c>
      <c r="T8" s="37" t="str">
        <f t="shared" si="10"/>
        <v>E</v>
      </c>
      <c r="U8" s="36">
        <v>61</v>
      </c>
      <c r="V8" s="37" t="str">
        <f t="shared" si="11"/>
        <v>B</v>
      </c>
      <c r="W8" s="36">
        <v>33</v>
      </c>
      <c r="X8" s="37" t="str">
        <f t="shared" si="5"/>
        <v>D</v>
      </c>
      <c r="Y8" s="36">
        <v>41</v>
      </c>
      <c r="Z8" s="37" t="str">
        <f t="shared" si="6"/>
        <v>C</v>
      </c>
      <c r="AA8" s="39">
        <f t="shared" si="12"/>
        <v>261</v>
      </c>
      <c r="AB8" s="39">
        <f t="shared" si="13"/>
        <v>29</v>
      </c>
      <c r="AC8" s="37" t="str">
        <f t="shared" si="7"/>
        <v>D</v>
      </c>
      <c r="AD8" s="37">
        <f t="shared" si="14"/>
        <v>6</v>
      </c>
      <c r="AE8" s="40">
        <f t="shared" si="8"/>
        <v>30</v>
      </c>
    </row>
    <row r="9" spans="1:31" s="41" customFormat="1" ht="27.75" customHeight="1">
      <c r="A9" s="42">
        <v>4</v>
      </c>
      <c r="B9" s="83" t="s">
        <v>83</v>
      </c>
      <c r="C9" s="85" t="s">
        <v>33</v>
      </c>
      <c r="D9" s="43"/>
      <c r="E9" s="36">
        <v>78</v>
      </c>
      <c r="F9" s="37" t="str">
        <f t="shared" si="0"/>
        <v>B</v>
      </c>
      <c r="G9" s="36">
        <v>82</v>
      </c>
      <c r="H9" s="37" t="str">
        <f t="shared" si="1"/>
        <v>A</v>
      </c>
      <c r="I9" s="36"/>
      <c r="J9" s="36">
        <v>54</v>
      </c>
      <c r="K9" s="37" t="str">
        <f t="shared" si="2"/>
        <v>C</v>
      </c>
      <c r="L9" s="36">
        <v>74</v>
      </c>
      <c r="M9" s="37" t="str">
        <f t="shared" si="3"/>
        <v>B</v>
      </c>
      <c r="N9" s="37"/>
      <c r="O9" s="36">
        <v>64</v>
      </c>
      <c r="P9" s="37" t="str">
        <f t="shared" si="4"/>
        <v>B</v>
      </c>
      <c r="Q9" s="38">
        <v>33</v>
      </c>
      <c r="R9" s="38">
        <v>22</v>
      </c>
      <c r="S9" s="39">
        <f t="shared" si="9"/>
        <v>55</v>
      </c>
      <c r="T9" s="37" t="str">
        <f t="shared" si="10"/>
        <v>C</v>
      </c>
      <c r="U9" s="36">
        <v>97</v>
      </c>
      <c r="V9" s="37" t="str">
        <f t="shared" si="11"/>
        <v>A</v>
      </c>
      <c r="W9" s="36">
        <v>65</v>
      </c>
      <c r="X9" s="37" t="str">
        <f t="shared" si="5"/>
        <v>B</v>
      </c>
      <c r="Y9" s="36">
        <v>82</v>
      </c>
      <c r="Z9" s="37" t="str">
        <f t="shared" si="6"/>
        <v>A</v>
      </c>
      <c r="AA9" s="39">
        <f t="shared" si="12"/>
        <v>651</v>
      </c>
      <c r="AB9" s="39">
        <f t="shared" si="13"/>
        <v>72.33333333333333</v>
      </c>
      <c r="AC9" s="37" t="str">
        <f t="shared" si="7"/>
        <v>B</v>
      </c>
      <c r="AD9" s="37">
        <f t="shared" si="14"/>
        <v>0</v>
      </c>
      <c r="AE9" s="40">
        <f t="shared" si="8"/>
        <v>4</v>
      </c>
    </row>
    <row r="10" spans="1:31" s="41" customFormat="1" ht="27.75" customHeight="1">
      <c r="A10" s="42">
        <v>5</v>
      </c>
      <c r="B10" s="83" t="s">
        <v>84</v>
      </c>
      <c r="C10" s="85" t="s">
        <v>34</v>
      </c>
      <c r="D10" s="43"/>
      <c r="E10" s="36">
        <v>32</v>
      </c>
      <c r="F10" s="37" t="str">
        <f t="shared" si="0"/>
        <v>D</v>
      </c>
      <c r="G10" s="36">
        <v>26</v>
      </c>
      <c r="H10" s="37" t="str">
        <f t="shared" si="1"/>
        <v>D</v>
      </c>
      <c r="I10" s="36"/>
      <c r="J10" s="36">
        <v>34</v>
      </c>
      <c r="K10" s="37" t="str">
        <f t="shared" si="2"/>
        <v>D</v>
      </c>
      <c r="L10" s="36">
        <v>28</v>
      </c>
      <c r="M10" s="37" t="str">
        <f t="shared" si="3"/>
        <v>D</v>
      </c>
      <c r="N10" s="37"/>
      <c r="O10" s="36">
        <v>25</v>
      </c>
      <c r="P10" s="37" t="str">
        <f t="shared" si="4"/>
        <v>D</v>
      </c>
      <c r="Q10" s="38">
        <v>18</v>
      </c>
      <c r="R10" s="38">
        <v>9</v>
      </c>
      <c r="S10" s="39">
        <f t="shared" si="9"/>
        <v>27</v>
      </c>
      <c r="T10" s="37" t="str">
        <f t="shared" si="10"/>
        <v>D</v>
      </c>
      <c r="U10" s="36">
        <v>57</v>
      </c>
      <c r="V10" s="37" t="str">
        <f t="shared" si="11"/>
        <v>C</v>
      </c>
      <c r="W10" s="36">
        <v>30</v>
      </c>
      <c r="X10" s="37" t="str">
        <f t="shared" si="5"/>
        <v>D</v>
      </c>
      <c r="Y10" s="36">
        <v>43</v>
      </c>
      <c r="Z10" s="37" t="str">
        <f t="shared" si="6"/>
        <v>C</v>
      </c>
      <c r="AA10" s="39">
        <f t="shared" si="12"/>
        <v>302</v>
      </c>
      <c r="AB10" s="39">
        <f t="shared" si="13"/>
        <v>33.55555555555556</v>
      </c>
      <c r="AC10" s="37" t="str">
        <f t="shared" si="7"/>
        <v>D</v>
      </c>
      <c r="AD10" s="37">
        <f t="shared" si="14"/>
        <v>7</v>
      </c>
      <c r="AE10" s="40">
        <f t="shared" si="8"/>
        <v>29</v>
      </c>
    </row>
    <row r="11" spans="1:31" s="41" customFormat="1" ht="27.75" customHeight="1">
      <c r="A11" s="42">
        <v>6</v>
      </c>
      <c r="B11" s="83" t="s">
        <v>85</v>
      </c>
      <c r="C11" s="85" t="s">
        <v>35</v>
      </c>
      <c r="D11" s="43"/>
      <c r="E11" s="36">
        <v>75</v>
      </c>
      <c r="F11" s="37" t="str">
        <f t="shared" si="0"/>
        <v>B</v>
      </c>
      <c r="G11" s="36">
        <v>60</v>
      </c>
      <c r="H11" s="37" t="str">
        <f t="shared" si="1"/>
        <v>B</v>
      </c>
      <c r="I11" s="36"/>
      <c r="J11" s="36">
        <v>50</v>
      </c>
      <c r="K11" s="37" t="str">
        <f t="shared" si="2"/>
        <v>C</v>
      </c>
      <c r="L11" s="36">
        <v>64</v>
      </c>
      <c r="M11" s="37" t="str">
        <f t="shared" si="3"/>
        <v>B</v>
      </c>
      <c r="N11" s="37"/>
      <c r="O11" s="36">
        <v>49</v>
      </c>
      <c r="P11" s="37" t="str">
        <f t="shared" si="4"/>
        <v>C</v>
      </c>
      <c r="Q11" s="38">
        <v>27</v>
      </c>
      <c r="R11" s="38">
        <v>10</v>
      </c>
      <c r="S11" s="39">
        <f t="shared" si="9"/>
        <v>37</v>
      </c>
      <c r="T11" s="37" t="str">
        <f t="shared" si="10"/>
        <v>D</v>
      </c>
      <c r="U11" s="36">
        <v>89</v>
      </c>
      <c r="V11" s="37" t="str">
        <f t="shared" si="11"/>
        <v>A</v>
      </c>
      <c r="W11" s="36">
        <v>60</v>
      </c>
      <c r="X11" s="37" t="str">
        <f t="shared" si="5"/>
        <v>B</v>
      </c>
      <c r="Y11" s="36">
        <v>56</v>
      </c>
      <c r="Z11" s="37" t="str">
        <f t="shared" si="6"/>
        <v>C</v>
      </c>
      <c r="AA11" s="39">
        <f t="shared" si="12"/>
        <v>540</v>
      </c>
      <c r="AB11" s="39">
        <f t="shared" si="13"/>
        <v>60</v>
      </c>
      <c r="AC11" s="37" t="str">
        <f t="shared" si="7"/>
        <v>B</v>
      </c>
      <c r="AD11" s="37">
        <f t="shared" si="14"/>
        <v>1</v>
      </c>
      <c r="AE11" s="40">
        <f t="shared" si="8"/>
        <v>15</v>
      </c>
    </row>
    <row r="12" spans="1:31" s="41" customFormat="1" ht="27.75" customHeight="1">
      <c r="A12" s="42">
        <v>7</v>
      </c>
      <c r="B12" s="83" t="s">
        <v>86</v>
      </c>
      <c r="C12" s="85" t="s">
        <v>87</v>
      </c>
      <c r="D12" s="43"/>
      <c r="E12" s="36">
        <v>22</v>
      </c>
      <c r="F12" s="37" t="str">
        <f t="shared" si="0"/>
        <v>D</v>
      </c>
      <c r="G12" s="36">
        <v>5</v>
      </c>
      <c r="H12" s="37" t="str">
        <f t="shared" si="1"/>
        <v>E</v>
      </c>
      <c r="I12" s="36"/>
      <c r="J12" s="36">
        <v>66</v>
      </c>
      <c r="K12" s="37" t="str">
        <f t="shared" si="2"/>
        <v>B</v>
      </c>
      <c r="L12" s="36">
        <v>52</v>
      </c>
      <c r="M12" s="37" t="str">
        <f t="shared" si="3"/>
        <v>C</v>
      </c>
      <c r="N12" s="37"/>
      <c r="O12" s="36">
        <v>56</v>
      </c>
      <c r="P12" s="37" t="str">
        <f t="shared" si="4"/>
        <v>C</v>
      </c>
      <c r="Q12" s="38">
        <v>17</v>
      </c>
      <c r="R12" s="38">
        <v>1</v>
      </c>
      <c r="S12" s="39">
        <f t="shared" si="9"/>
        <v>18</v>
      </c>
      <c r="T12" s="37" t="str">
        <f t="shared" si="10"/>
        <v>E</v>
      </c>
      <c r="U12" s="36">
        <v>43</v>
      </c>
      <c r="V12" s="37" t="str">
        <f t="shared" si="11"/>
        <v>C</v>
      </c>
      <c r="W12" s="36">
        <v>23</v>
      </c>
      <c r="X12" s="37" t="str">
        <f t="shared" si="5"/>
        <v>D</v>
      </c>
      <c r="Y12" s="36">
        <v>63</v>
      </c>
      <c r="Z12" s="37" t="str">
        <f t="shared" si="6"/>
        <v>B</v>
      </c>
      <c r="AA12" s="39">
        <f t="shared" si="12"/>
        <v>348</v>
      </c>
      <c r="AB12" s="39">
        <f t="shared" si="13"/>
        <v>38.666666666666664</v>
      </c>
      <c r="AC12" s="37" t="str">
        <f t="shared" si="7"/>
        <v>D</v>
      </c>
      <c r="AD12" s="37">
        <f t="shared" si="14"/>
        <v>4</v>
      </c>
      <c r="AE12" s="40">
        <f t="shared" si="8"/>
        <v>25</v>
      </c>
    </row>
    <row r="13" spans="1:31" s="41" customFormat="1" ht="27.75" customHeight="1">
      <c r="A13" s="42">
        <v>8</v>
      </c>
      <c r="B13" s="83" t="s">
        <v>88</v>
      </c>
      <c r="C13" s="85" t="s">
        <v>36</v>
      </c>
      <c r="D13" s="43"/>
      <c r="E13" s="36">
        <v>47</v>
      </c>
      <c r="F13" s="37" t="str">
        <f t="shared" si="0"/>
        <v>C</v>
      </c>
      <c r="G13" s="36">
        <v>42</v>
      </c>
      <c r="H13" s="37" t="str">
        <f t="shared" si="1"/>
        <v>C</v>
      </c>
      <c r="I13" s="36"/>
      <c r="J13" s="36">
        <v>24</v>
      </c>
      <c r="K13" s="37" t="str">
        <f t="shared" si="2"/>
        <v>D</v>
      </c>
      <c r="L13" s="36">
        <v>24</v>
      </c>
      <c r="M13" s="37" t="str">
        <f t="shared" si="3"/>
        <v>D</v>
      </c>
      <c r="N13" s="37"/>
      <c r="O13" s="36">
        <v>28</v>
      </c>
      <c r="P13" s="37" t="str">
        <f t="shared" si="4"/>
        <v>D</v>
      </c>
      <c r="Q13" s="38">
        <v>17</v>
      </c>
      <c r="R13" s="38">
        <v>1</v>
      </c>
      <c r="S13" s="39">
        <f t="shared" si="9"/>
        <v>18</v>
      </c>
      <c r="T13" s="37" t="str">
        <f t="shared" si="10"/>
        <v>E</v>
      </c>
      <c r="U13" s="36">
        <v>80</v>
      </c>
      <c r="V13" s="37" t="str">
        <f t="shared" si="11"/>
        <v>A</v>
      </c>
      <c r="W13" s="36">
        <v>35</v>
      </c>
      <c r="X13" s="37" t="str">
        <f t="shared" si="5"/>
        <v>D</v>
      </c>
      <c r="Y13" s="36">
        <v>70</v>
      </c>
      <c r="Z13" s="37" t="str">
        <f t="shared" si="6"/>
        <v>B</v>
      </c>
      <c r="AA13" s="39">
        <f t="shared" si="12"/>
        <v>368</v>
      </c>
      <c r="AB13" s="39">
        <f t="shared" si="13"/>
        <v>40.888888888888886</v>
      </c>
      <c r="AC13" s="37" t="str">
        <f t="shared" si="7"/>
        <v>C</v>
      </c>
      <c r="AD13" s="37">
        <f t="shared" si="14"/>
        <v>5</v>
      </c>
      <c r="AE13" s="40">
        <f t="shared" si="8"/>
        <v>24</v>
      </c>
    </row>
    <row r="14" spans="1:31" s="41" customFormat="1" ht="27.75" customHeight="1">
      <c r="A14" s="42">
        <v>9</v>
      </c>
      <c r="B14" s="83" t="s">
        <v>89</v>
      </c>
      <c r="C14" s="85" t="s">
        <v>37</v>
      </c>
      <c r="D14" s="43"/>
      <c r="E14" s="36">
        <v>20</v>
      </c>
      <c r="F14" s="37" t="str">
        <f t="shared" si="0"/>
        <v>D</v>
      </c>
      <c r="G14" s="36">
        <v>15</v>
      </c>
      <c r="H14" s="37" t="str">
        <f t="shared" si="1"/>
        <v>E</v>
      </c>
      <c r="I14" s="36"/>
      <c r="J14" s="36">
        <v>30</v>
      </c>
      <c r="K14" s="37" t="str">
        <f t="shared" si="2"/>
        <v>D</v>
      </c>
      <c r="L14" s="36">
        <v>24</v>
      </c>
      <c r="M14" s="37" t="str">
        <f t="shared" si="3"/>
        <v>D</v>
      </c>
      <c r="N14" s="37"/>
      <c r="O14" s="36">
        <v>24</v>
      </c>
      <c r="P14" s="37" t="str">
        <f t="shared" si="4"/>
        <v>D</v>
      </c>
      <c r="Q14" s="38">
        <v>15</v>
      </c>
      <c r="R14" s="38">
        <v>1</v>
      </c>
      <c r="S14" s="39">
        <f t="shared" si="9"/>
        <v>16</v>
      </c>
      <c r="T14" s="37" t="str">
        <f t="shared" si="10"/>
        <v>E</v>
      </c>
      <c r="U14" s="36">
        <v>58</v>
      </c>
      <c r="V14" s="37" t="str">
        <f t="shared" si="11"/>
        <v>C</v>
      </c>
      <c r="W14" s="36">
        <v>33</v>
      </c>
      <c r="X14" s="37" t="str">
        <f t="shared" si="5"/>
        <v>D</v>
      </c>
      <c r="Y14" s="36">
        <v>34</v>
      </c>
      <c r="Z14" s="37" t="str">
        <f t="shared" si="6"/>
        <v>D</v>
      </c>
      <c r="AA14" s="39">
        <f t="shared" si="12"/>
        <v>254</v>
      </c>
      <c r="AB14" s="39">
        <f t="shared" si="13"/>
        <v>28.22222222222222</v>
      </c>
      <c r="AC14" s="37" t="str">
        <f t="shared" si="7"/>
        <v>D</v>
      </c>
      <c r="AD14" s="37">
        <f t="shared" si="14"/>
        <v>7</v>
      </c>
      <c r="AE14" s="40">
        <f t="shared" si="8"/>
        <v>31</v>
      </c>
    </row>
    <row r="15" spans="1:31" s="41" customFormat="1" ht="27.75" customHeight="1">
      <c r="A15" s="42">
        <v>10</v>
      </c>
      <c r="B15" s="83" t="s">
        <v>90</v>
      </c>
      <c r="C15" s="85" t="s">
        <v>38</v>
      </c>
      <c r="D15" s="43"/>
      <c r="E15" s="36">
        <v>53</v>
      </c>
      <c r="F15" s="37" t="str">
        <f t="shared" si="0"/>
        <v>C</v>
      </c>
      <c r="G15" s="36">
        <v>52</v>
      </c>
      <c r="H15" s="37" t="str">
        <f t="shared" si="1"/>
        <v>C</v>
      </c>
      <c r="I15" s="36"/>
      <c r="J15" s="36">
        <v>54</v>
      </c>
      <c r="K15" s="37" t="str">
        <f t="shared" si="2"/>
        <v>C</v>
      </c>
      <c r="L15" s="36">
        <v>82</v>
      </c>
      <c r="M15" s="37" t="str">
        <f t="shared" si="3"/>
        <v>A</v>
      </c>
      <c r="N15" s="37"/>
      <c r="O15" s="36">
        <v>66</v>
      </c>
      <c r="P15" s="37" t="str">
        <f t="shared" si="4"/>
        <v>B</v>
      </c>
      <c r="Q15" s="38">
        <v>35</v>
      </c>
      <c r="R15" s="38">
        <v>6</v>
      </c>
      <c r="S15" s="39">
        <f t="shared" si="9"/>
        <v>41</v>
      </c>
      <c r="T15" s="37" t="str">
        <f t="shared" si="10"/>
        <v>D</v>
      </c>
      <c r="U15" s="36">
        <v>85</v>
      </c>
      <c r="V15" s="37" t="str">
        <f t="shared" si="11"/>
        <v>A</v>
      </c>
      <c r="W15" s="36">
        <v>65</v>
      </c>
      <c r="X15" s="37" t="str">
        <f t="shared" si="5"/>
        <v>B</v>
      </c>
      <c r="Y15" s="36">
        <v>53</v>
      </c>
      <c r="Z15" s="37" t="str">
        <f t="shared" si="6"/>
        <v>C</v>
      </c>
      <c r="AA15" s="39">
        <f t="shared" si="12"/>
        <v>551</v>
      </c>
      <c r="AB15" s="39">
        <f t="shared" si="13"/>
        <v>61.22222222222222</v>
      </c>
      <c r="AC15" s="37" t="str">
        <f t="shared" si="7"/>
        <v>B</v>
      </c>
      <c r="AD15" s="37">
        <f t="shared" si="14"/>
        <v>1</v>
      </c>
      <c r="AE15" s="40">
        <f t="shared" si="8"/>
        <v>14</v>
      </c>
    </row>
    <row r="16" spans="1:31" s="41" customFormat="1" ht="27.75" customHeight="1">
      <c r="A16" s="42">
        <v>11</v>
      </c>
      <c r="B16" s="83" t="s">
        <v>91</v>
      </c>
      <c r="C16" s="85" t="s">
        <v>39</v>
      </c>
      <c r="D16" s="43"/>
      <c r="E16" s="36">
        <v>30</v>
      </c>
      <c r="F16" s="37" t="str">
        <f t="shared" si="0"/>
        <v>D</v>
      </c>
      <c r="G16" s="36">
        <v>34</v>
      </c>
      <c r="H16" s="37" t="str">
        <f t="shared" si="1"/>
        <v>D</v>
      </c>
      <c r="I16" s="36"/>
      <c r="J16" s="36">
        <v>34</v>
      </c>
      <c r="K16" s="37" t="str">
        <f t="shared" si="2"/>
        <v>D</v>
      </c>
      <c r="L16" s="36">
        <v>26</v>
      </c>
      <c r="M16" s="37" t="str">
        <f t="shared" si="3"/>
        <v>D</v>
      </c>
      <c r="N16" s="37"/>
      <c r="O16" s="36">
        <v>32</v>
      </c>
      <c r="P16" s="37" t="str">
        <f t="shared" si="4"/>
        <v>D</v>
      </c>
      <c r="Q16" s="38">
        <v>12</v>
      </c>
      <c r="R16" s="38">
        <v>3</v>
      </c>
      <c r="S16" s="39">
        <f t="shared" si="9"/>
        <v>15</v>
      </c>
      <c r="T16" s="37" t="str">
        <f t="shared" si="10"/>
        <v>E</v>
      </c>
      <c r="U16" s="36">
        <v>72</v>
      </c>
      <c r="V16" s="37" t="str">
        <f t="shared" si="11"/>
        <v>B</v>
      </c>
      <c r="W16" s="36">
        <v>35</v>
      </c>
      <c r="X16" s="37" t="str">
        <f t="shared" si="5"/>
        <v>D</v>
      </c>
      <c r="Y16" s="36">
        <v>41</v>
      </c>
      <c r="Z16" s="37" t="str">
        <f t="shared" si="6"/>
        <v>C</v>
      </c>
      <c r="AA16" s="39">
        <f t="shared" si="12"/>
        <v>319</v>
      </c>
      <c r="AB16" s="39">
        <f t="shared" si="13"/>
        <v>35.44444444444444</v>
      </c>
      <c r="AC16" s="37" t="str">
        <f t="shared" si="7"/>
        <v>D</v>
      </c>
      <c r="AD16" s="37">
        <f t="shared" si="14"/>
        <v>7</v>
      </c>
      <c r="AE16" s="40">
        <f t="shared" si="8"/>
        <v>27</v>
      </c>
    </row>
    <row r="17" spans="1:31" s="41" customFormat="1" ht="27.75" customHeight="1">
      <c r="A17" s="42">
        <v>12</v>
      </c>
      <c r="B17" s="83" t="s">
        <v>92</v>
      </c>
      <c r="C17" s="85" t="s">
        <v>40</v>
      </c>
      <c r="D17" s="43"/>
      <c r="E17" s="36">
        <v>13</v>
      </c>
      <c r="F17" s="37" t="str">
        <f t="shared" si="0"/>
        <v>E</v>
      </c>
      <c r="G17" s="36">
        <v>2</v>
      </c>
      <c r="H17" s="37" t="str">
        <f t="shared" si="1"/>
        <v>E</v>
      </c>
      <c r="I17" s="36"/>
      <c r="J17" s="36">
        <v>34</v>
      </c>
      <c r="K17" s="37" t="str">
        <f t="shared" si="2"/>
        <v>D</v>
      </c>
      <c r="L17" s="36">
        <v>1</v>
      </c>
      <c r="M17" s="37" t="str">
        <f t="shared" si="3"/>
        <v>E</v>
      </c>
      <c r="N17" s="37"/>
      <c r="O17" s="36">
        <v>10</v>
      </c>
      <c r="P17" s="37" t="str">
        <f t="shared" si="4"/>
        <v>E</v>
      </c>
      <c r="Q17" s="38">
        <v>18</v>
      </c>
      <c r="R17" s="38">
        <v>0</v>
      </c>
      <c r="S17" s="39">
        <f t="shared" si="9"/>
        <v>18</v>
      </c>
      <c r="T17" s="37" t="str">
        <f t="shared" si="10"/>
        <v>E</v>
      </c>
      <c r="U17" s="36">
        <v>22</v>
      </c>
      <c r="V17" s="37" t="str">
        <f t="shared" si="11"/>
        <v>C</v>
      </c>
      <c r="W17" s="36">
        <v>18</v>
      </c>
      <c r="X17" s="37" t="str">
        <f t="shared" si="5"/>
        <v>E</v>
      </c>
      <c r="Y17" s="36">
        <v>41</v>
      </c>
      <c r="Z17" s="37" t="str">
        <f t="shared" si="6"/>
        <v>C</v>
      </c>
      <c r="AA17" s="39">
        <f t="shared" si="12"/>
        <v>159</v>
      </c>
      <c r="AB17" s="39">
        <f t="shared" si="13"/>
        <v>17.666666666666668</v>
      </c>
      <c r="AC17" s="37" t="str">
        <f t="shared" si="7"/>
        <v>E</v>
      </c>
      <c r="AD17" s="37">
        <f t="shared" si="14"/>
        <v>7</v>
      </c>
      <c r="AE17" s="40">
        <f t="shared" si="8"/>
        <v>39</v>
      </c>
    </row>
    <row r="18" spans="1:31" s="41" customFormat="1" ht="27.75" customHeight="1">
      <c r="A18" s="42">
        <v>13</v>
      </c>
      <c r="B18" s="83" t="s">
        <v>93</v>
      </c>
      <c r="C18" s="85" t="s">
        <v>42</v>
      </c>
      <c r="D18" s="43"/>
      <c r="E18" s="36">
        <v>76</v>
      </c>
      <c r="F18" s="37" t="str">
        <f t="shared" si="0"/>
        <v>B</v>
      </c>
      <c r="G18" s="36">
        <v>74</v>
      </c>
      <c r="H18" s="37" t="str">
        <f t="shared" si="1"/>
        <v>B</v>
      </c>
      <c r="I18" s="36"/>
      <c r="J18" s="36">
        <v>60</v>
      </c>
      <c r="K18" s="37" t="str">
        <f t="shared" si="2"/>
        <v>B</v>
      </c>
      <c r="L18" s="36">
        <v>72</v>
      </c>
      <c r="M18" s="37" t="str">
        <f t="shared" si="3"/>
        <v>B</v>
      </c>
      <c r="N18" s="37"/>
      <c r="O18" s="36">
        <v>84</v>
      </c>
      <c r="P18" s="37" t="str">
        <f t="shared" si="4"/>
        <v>A</v>
      </c>
      <c r="Q18" s="38">
        <v>15</v>
      </c>
      <c r="R18" s="38">
        <v>10</v>
      </c>
      <c r="S18" s="39">
        <f t="shared" si="9"/>
        <v>25</v>
      </c>
      <c r="T18" s="37" t="str">
        <f t="shared" si="10"/>
        <v>D</v>
      </c>
      <c r="U18" s="36">
        <v>90</v>
      </c>
      <c r="V18" s="37" t="str">
        <f t="shared" si="11"/>
        <v>A</v>
      </c>
      <c r="W18" s="36">
        <v>79</v>
      </c>
      <c r="X18" s="37" t="str">
        <f t="shared" si="5"/>
        <v>B</v>
      </c>
      <c r="Y18" s="36">
        <v>79</v>
      </c>
      <c r="Z18" s="37" t="str">
        <f t="shared" si="6"/>
        <v>B</v>
      </c>
      <c r="AA18" s="39">
        <f t="shared" si="12"/>
        <v>639</v>
      </c>
      <c r="AB18" s="39">
        <f t="shared" si="13"/>
        <v>71</v>
      </c>
      <c r="AC18" s="37" t="str">
        <f t="shared" si="7"/>
        <v>B</v>
      </c>
      <c r="AD18" s="37">
        <f t="shared" si="14"/>
        <v>1</v>
      </c>
      <c r="AE18" s="40">
        <f t="shared" si="8"/>
        <v>5</v>
      </c>
    </row>
    <row r="19" spans="1:31" s="41" customFormat="1" ht="27.75" customHeight="1">
      <c r="A19" s="42">
        <v>14</v>
      </c>
      <c r="B19" s="83" t="s">
        <v>94</v>
      </c>
      <c r="C19" s="85" t="s">
        <v>43</v>
      </c>
      <c r="D19" s="43"/>
      <c r="E19" s="36">
        <v>64</v>
      </c>
      <c r="F19" s="37" t="str">
        <f t="shared" si="0"/>
        <v>B</v>
      </c>
      <c r="G19" s="36">
        <v>56</v>
      </c>
      <c r="H19" s="37" t="str">
        <f t="shared" si="1"/>
        <v>C</v>
      </c>
      <c r="I19" s="36"/>
      <c r="J19" s="36">
        <v>68</v>
      </c>
      <c r="K19" s="37" t="str">
        <f t="shared" si="2"/>
        <v>B</v>
      </c>
      <c r="L19" s="36">
        <v>74</v>
      </c>
      <c r="M19" s="37" t="str">
        <f t="shared" si="3"/>
        <v>B</v>
      </c>
      <c r="N19" s="37"/>
      <c r="O19" s="36">
        <v>68</v>
      </c>
      <c r="P19" s="37" t="str">
        <f t="shared" si="4"/>
        <v>B</v>
      </c>
      <c r="Q19" s="38">
        <v>20</v>
      </c>
      <c r="R19" s="38">
        <v>12</v>
      </c>
      <c r="S19" s="39">
        <f t="shared" si="9"/>
        <v>32</v>
      </c>
      <c r="T19" s="37" t="str">
        <f t="shared" si="10"/>
        <v>D</v>
      </c>
      <c r="U19" s="36">
        <v>89</v>
      </c>
      <c r="V19" s="37" t="str">
        <f t="shared" si="11"/>
        <v>A</v>
      </c>
      <c r="W19" s="36">
        <v>50</v>
      </c>
      <c r="X19" s="37" t="str">
        <f t="shared" si="5"/>
        <v>C</v>
      </c>
      <c r="Y19" s="36">
        <v>66</v>
      </c>
      <c r="Z19" s="37" t="str">
        <f t="shared" si="6"/>
        <v>B</v>
      </c>
      <c r="AA19" s="39">
        <f t="shared" si="12"/>
        <v>567</v>
      </c>
      <c r="AB19" s="39">
        <f t="shared" si="13"/>
        <v>63</v>
      </c>
      <c r="AC19" s="37" t="str">
        <f t="shared" si="7"/>
        <v>B</v>
      </c>
      <c r="AD19" s="37">
        <f t="shared" si="14"/>
        <v>1</v>
      </c>
      <c r="AE19" s="40">
        <f t="shared" si="8"/>
        <v>13</v>
      </c>
    </row>
    <row r="20" spans="1:31" s="41" customFormat="1" ht="27.75" customHeight="1">
      <c r="A20" s="42">
        <v>15</v>
      </c>
      <c r="B20" s="83" t="s">
        <v>95</v>
      </c>
      <c r="C20" s="85" t="s">
        <v>44</v>
      </c>
      <c r="D20" s="43"/>
      <c r="E20" s="36">
        <v>29</v>
      </c>
      <c r="F20" s="37" t="str">
        <f t="shared" si="0"/>
        <v>D</v>
      </c>
      <c r="G20" s="36">
        <v>46</v>
      </c>
      <c r="H20" s="37" t="str">
        <f t="shared" si="1"/>
        <v>C</v>
      </c>
      <c r="I20" s="36"/>
      <c r="J20" s="36">
        <v>36</v>
      </c>
      <c r="K20" s="37" t="str">
        <f t="shared" si="2"/>
        <v>D</v>
      </c>
      <c r="L20" s="36">
        <v>42</v>
      </c>
      <c r="M20" s="37" t="str">
        <f t="shared" si="3"/>
        <v>C</v>
      </c>
      <c r="N20" s="37"/>
      <c r="O20" s="36">
        <v>37</v>
      </c>
      <c r="P20" s="37" t="str">
        <f t="shared" si="4"/>
        <v>D</v>
      </c>
      <c r="Q20" s="38">
        <v>14</v>
      </c>
      <c r="R20" s="38">
        <v>2</v>
      </c>
      <c r="S20" s="39">
        <f t="shared" si="9"/>
        <v>16</v>
      </c>
      <c r="T20" s="37" t="str">
        <f t="shared" si="10"/>
        <v>E</v>
      </c>
      <c r="U20" s="36">
        <v>69</v>
      </c>
      <c r="V20" s="37" t="str">
        <f t="shared" si="11"/>
        <v>B</v>
      </c>
      <c r="W20" s="36">
        <v>31</v>
      </c>
      <c r="X20" s="37" t="str">
        <f t="shared" si="5"/>
        <v>D</v>
      </c>
      <c r="Y20" s="36">
        <v>38</v>
      </c>
      <c r="Z20" s="37" t="str">
        <f t="shared" si="6"/>
        <v>D</v>
      </c>
      <c r="AA20" s="39">
        <f t="shared" si="12"/>
        <v>344</v>
      </c>
      <c r="AB20" s="39">
        <f t="shared" si="13"/>
        <v>38.22222222222222</v>
      </c>
      <c r="AC20" s="37" t="str">
        <f t="shared" si="7"/>
        <v>D</v>
      </c>
      <c r="AD20" s="37">
        <f t="shared" si="14"/>
        <v>5</v>
      </c>
      <c r="AE20" s="40">
        <f t="shared" si="8"/>
        <v>26</v>
      </c>
    </row>
    <row r="21" spans="1:31" s="41" customFormat="1" ht="27.75" customHeight="1">
      <c r="A21" s="42">
        <v>16</v>
      </c>
      <c r="B21" s="83" t="s">
        <v>96</v>
      </c>
      <c r="C21" s="85" t="s">
        <v>45</v>
      </c>
      <c r="D21" s="43"/>
      <c r="E21" s="36">
        <v>44</v>
      </c>
      <c r="F21" s="37" t="str">
        <f t="shared" si="0"/>
        <v>C</v>
      </c>
      <c r="G21" s="36">
        <v>25</v>
      </c>
      <c r="H21" s="37" t="str">
        <f t="shared" si="1"/>
        <v>D</v>
      </c>
      <c r="I21" s="36"/>
      <c r="J21" s="36">
        <v>46</v>
      </c>
      <c r="K21" s="37" t="str">
        <f t="shared" si="2"/>
        <v>C</v>
      </c>
      <c r="L21" s="36">
        <v>32</v>
      </c>
      <c r="M21" s="37" t="str">
        <f t="shared" si="3"/>
        <v>D</v>
      </c>
      <c r="N21" s="37"/>
      <c r="O21" s="36">
        <v>38</v>
      </c>
      <c r="P21" s="37" t="str">
        <f t="shared" si="4"/>
        <v>D</v>
      </c>
      <c r="Q21" s="38">
        <v>30</v>
      </c>
      <c r="R21" s="38">
        <v>6</v>
      </c>
      <c r="S21" s="39">
        <f t="shared" si="9"/>
        <v>36</v>
      </c>
      <c r="T21" s="37" t="str">
        <f t="shared" si="10"/>
        <v>D</v>
      </c>
      <c r="U21" s="36">
        <v>70</v>
      </c>
      <c r="V21" s="37" t="str">
        <f t="shared" si="11"/>
        <v>B</v>
      </c>
      <c r="W21" s="36">
        <v>29</v>
      </c>
      <c r="X21" s="37" t="str">
        <f t="shared" si="5"/>
        <v>D</v>
      </c>
      <c r="Y21" s="36">
        <v>70</v>
      </c>
      <c r="Z21" s="37" t="str">
        <f t="shared" si="6"/>
        <v>B</v>
      </c>
      <c r="AA21" s="39">
        <f t="shared" si="12"/>
        <v>390</v>
      </c>
      <c r="AB21" s="39">
        <f t="shared" si="13"/>
        <v>43.333333333333336</v>
      </c>
      <c r="AC21" s="37" t="str">
        <f t="shared" si="7"/>
        <v>C</v>
      </c>
      <c r="AD21" s="37">
        <f t="shared" si="14"/>
        <v>5</v>
      </c>
      <c r="AE21" s="40">
        <f t="shared" si="8"/>
        <v>20</v>
      </c>
    </row>
    <row r="22" spans="1:31" s="41" customFormat="1" ht="27.75" customHeight="1">
      <c r="A22" s="42">
        <v>17</v>
      </c>
      <c r="B22" s="83" t="s">
        <v>97</v>
      </c>
      <c r="C22" s="85" t="s">
        <v>46</v>
      </c>
      <c r="D22" s="43"/>
      <c r="E22" s="36">
        <v>20</v>
      </c>
      <c r="F22" s="37" t="str">
        <f t="shared" si="0"/>
        <v>D</v>
      </c>
      <c r="G22" s="36">
        <v>5</v>
      </c>
      <c r="H22" s="37" t="str">
        <f t="shared" si="1"/>
        <v>E</v>
      </c>
      <c r="I22" s="36"/>
      <c r="J22" s="36">
        <v>30</v>
      </c>
      <c r="K22" s="37" t="str">
        <f t="shared" si="2"/>
        <v>D</v>
      </c>
      <c r="L22" s="36">
        <v>22</v>
      </c>
      <c r="M22" s="37" t="str">
        <f t="shared" si="3"/>
        <v>D</v>
      </c>
      <c r="N22" s="37"/>
      <c r="O22" s="36">
        <v>10</v>
      </c>
      <c r="P22" s="37" t="str">
        <f t="shared" si="4"/>
        <v>E</v>
      </c>
      <c r="Q22" s="38">
        <v>23</v>
      </c>
      <c r="R22" s="38">
        <v>3</v>
      </c>
      <c r="S22" s="39">
        <f t="shared" si="9"/>
        <v>26</v>
      </c>
      <c r="T22" s="37" t="str">
        <f t="shared" si="10"/>
        <v>D</v>
      </c>
      <c r="U22" s="36">
        <v>30</v>
      </c>
      <c r="V22" s="37" t="str">
        <f t="shared" si="11"/>
        <v>C</v>
      </c>
      <c r="W22" s="36">
        <v>23</v>
      </c>
      <c r="X22" s="37" t="str">
        <f t="shared" si="5"/>
        <v>D</v>
      </c>
      <c r="Y22" s="36">
        <v>48</v>
      </c>
      <c r="Z22" s="37" t="str">
        <f t="shared" si="6"/>
        <v>C</v>
      </c>
      <c r="AA22" s="39">
        <f t="shared" si="12"/>
        <v>214</v>
      </c>
      <c r="AB22" s="39">
        <f t="shared" si="13"/>
        <v>23.77777777777778</v>
      </c>
      <c r="AC22" s="37" t="str">
        <f t="shared" si="7"/>
        <v>D</v>
      </c>
      <c r="AD22" s="37">
        <f t="shared" si="14"/>
        <v>7</v>
      </c>
      <c r="AE22" s="40">
        <f t="shared" si="8"/>
        <v>33</v>
      </c>
    </row>
    <row r="23" spans="1:31" s="41" customFormat="1" ht="27.75" customHeight="1">
      <c r="A23" s="42">
        <v>18</v>
      </c>
      <c r="B23" s="83" t="s">
        <v>98</v>
      </c>
      <c r="C23" s="85" t="s">
        <v>47</v>
      </c>
      <c r="D23" s="43"/>
      <c r="E23" s="36">
        <v>40</v>
      </c>
      <c r="F23" s="37" t="str">
        <f t="shared" si="0"/>
        <v>C</v>
      </c>
      <c r="G23" s="36">
        <v>40</v>
      </c>
      <c r="H23" s="37" t="str">
        <f t="shared" si="1"/>
        <v>C</v>
      </c>
      <c r="I23" s="36"/>
      <c r="J23" s="36">
        <v>38</v>
      </c>
      <c r="K23" s="37" t="str">
        <f t="shared" si="2"/>
        <v>D</v>
      </c>
      <c r="L23" s="36">
        <v>20</v>
      </c>
      <c r="M23" s="37" t="str">
        <f t="shared" si="3"/>
        <v>D</v>
      </c>
      <c r="N23" s="37"/>
      <c r="O23" s="36">
        <v>33</v>
      </c>
      <c r="P23" s="37" t="str">
        <f t="shared" si="4"/>
        <v>D</v>
      </c>
      <c r="Q23" s="38">
        <v>30</v>
      </c>
      <c r="R23" s="38">
        <v>16</v>
      </c>
      <c r="S23" s="39">
        <f t="shared" si="9"/>
        <v>46</v>
      </c>
      <c r="T23" s="37" t="str">
        <f t="shared" si="10"/>
        <v>D</v>
      </c>
      <c r="U23" s="36">
        <v>54</v>
      </c>
      <c r="V23" s="37" t="str">
        <f t="shared" si="11"/>
        <v>C</v>
      </c>
      <c r="W23" s="36">
        <v>38</v>
      </c>
      <c r="X23" s="37" t="str">
        <f t="shared" si="5"/>
        <v>D</v>
      </c>
      <c r="Y23" s="36">
        <v>62</v>
      </c>
      <c r="Z23" s="37" t="str">
        <f t="shared" si="6"/>
        <v>B</v>
      </c>
      <c r="AA23" s="39">
        <f t="shared" si="12"/>
        <v>371</v>
      </c>
      <c r="AB23" s="39">
        <f t="shared" si="13"/>
        <v>41.22222222222222</v>
      </c>
      <c r="AC23" s="37" t="str">
        <f t="shared" si="7"/>
        <v>C</v>
      </c>
      <c r="AD23" s="37">
        <f t="shared" si="14"/>
        <v>4</v>
      </c>
      <c r="AE23" s="40">
        <f t="shared" si="8"/>
        <v>22</v>
      </c>
    </row>
    <row r="24" spans="1:31" s="41" customFormat="1" ht="27.75" customHeight="1">
      <c r="A24" s="42">
        <v>19</v>
      </c>
      <c r="B24" s="83" t="s">
        <v>99</v>
      </c>
      <c r="C24" s="85" t="s">
        <v>48</v>
      </c>
      <c r="D24" s="43"/>
      <c r="E24" s="36">
        <v>70</v>
      </c>
      <c r="F24" s="37" t="str">
        <f t="shared" si="0"/>
        <v>B</v>
      </c>
      <c r="G24" s="36">
        <v>56</v>
      </c>
      <c r="H24" s="37" t="str">
        <f t="shared" si="1"/>
        <v>C</v>
      </c>
      <c r="I24" s="36"/>
      <c r="J24" s="36">
        <v>68</v>
      </c>
      <c r="K24" s="37" t="str">
        <f t="shared" si="2"/>
        <v>B</v>
      </c>
      <c r="L24" s="36">
        <v>76</v>
      </c>
      <c r="M24" s="37" t="str">
        <f t="shared" si="3"/>
        <v>B</v>
      </c>
      <c r="N24" s="37"/>
      <c r="O24" s="36">
        <v>68</v>
      </c>
      <c r="P24" s="37" t="str">
        <f t="shared" si="4"/>
        <v>B</v>
      </c>
      <c r="Q24" s="38">
        <v>27</v>
      </c>
      <c r="R24" s="38">
        <v>18</v>
      </c>
      <c r="S24" s="39">
        <f t="shared" si="9"/>
        <v>45</v>
      </c>
      <c r="T24" s="37" t="str">
        <f t="shared" si="10"/>
        <v>D</v>
      </c>
      <c r="U24" s="36">
        <v>90</v>
      </c>
      <c r="V24" s="37" t="str">
        <f t="shared" si="11"/>
        <v>A</v>
      </c>
      <c r="W24" s="36">
        <v>73</v>
      </c>
      <c r="X24" s="37" t="str">
        <f t="shared" si="5"/>
        <v>B</v>
      </c>
      <c r="Y24" s="36">
        <v>47</v>
      </c>
      <c r="Z24" s="37" t="str">
        <f t="shared" si="6"/>
        <v>C</v>
      </c>
      <c r="AA24" s="39">
        <f t="shared" si="12"/>
        <v>593</v>
      </c>
      <c r="AB24" s="39">
        <f t="shared" si="13"/>
        <v>65.88888888888889</v>
      </c>
      <c r="AC24" s="37" t="str">
        <f t="shared" si="7"/>
        <v>B</v>
      </c>
      <c r="AD24" s="37">
        <f t="shared" si="14"/>
        <v>0</v>
      </c>
      <c r="AE24" s="40">
        <f t="shared" si="8"/>
        <v>9</v>
      </c>
    </row>
    <row r="25" spans="1:31" s="41" customFormat="1" ht="27.75" customHeight="1">
      <c r="A25" s="42">
        <v>20</v>
      </c>
      <c r="B25" s="83" t="s">
        <v>100</v>
      </c>
      <c r="C25" s="85" t="s">
        <v>49</v>
      </c>
      <c r="D25" s="43"/>
      <c r="E25" s="36">
        <v>4</v>
      </c>
      <c r="F25" s="37" t="str">
        <f t="shared" si="0"/>
        <v>E</v>
      </c>
      <c r="G25" s="36">
        <v>15</v>
      </c>
      <c r="H25" s="37" t="str">
        <f t="shared" si="1"/>
        <v>E</v>
      </c>
      <c r="I25" s="36"/>
      <c r="J25" s="36">
        <v>28</v>
      </c>
      <c r="K25" s="37" t="str">
        <f t="shared" si="2"/>
        <v>D</v>
      </c>
      <c r="L25" s="36">
        <v>13</v>
      </c>
      <c r="M25" s="37" t="str">
        <f t="shared" si="3"/>
        <v>E</v>
      </c>
      <c r="N25" s="37"/>
      <c r="O25" s="36">
        <v>8</v>
      </c>
      <c r="P25" s="37" t="str">
        <f t="shared" si="4"/>
        <v>E</v>
      </c>
      <c r="Q25" s="38">
        <v>0</v>
      </c>
      <c r="R25" s="38">
        <v>0</v>
      </c>
      <c r="S25" s="39">
        <f t="shared" si="9"/>
      </c>
      <c r="T25" s="37" t="str">
        <f t="shared" si="10"/>
        <v>D</v>
      </c>
      <c r="U25" s="36">
        <v>34</v>
      </c>
      <c r="V25" s="37" t="str">
        <f t="shared" si="11"/>
        <v>C</v>
      </c>
      <c r="W25" s="36">
        <v>25</v>
      </c>
      <c r="X25" s="37" t="str">
        <f t="shared" si="5"/>
        <v>D</v>
      </c>
      <c r="Y25" s="36">
        <v>49</v>
      </c>
      <c r="Z25" s="37" t="str">
        <f t="shared" si="6"/>
        <v>C</v>
      </c>
      <c r="AA25" s="39">
        <f t="shared" si="12"/>
        <v>176</v>
      </c>
      <c r="AB25" s="39">
        <f t="shared" si="13"/>
        <v>19.555555555555557</v>
      </c>
      <c r="AC25" s="37" t="str">
        <f t="shared" si="7"/>
        <v>E</v>
      </c>
      <c r="AD25" s="37">
        <f t="shared" si="14"/>
        <v>7</v>
      </c>
      <c r="AE25" s="40">
        <f t="shared" si="8"/>
        <v>36</v>
      </c>
    </row>
    <row r="26" spans="1:31" s="41" customFormat="1" ht="27.75" customHeight="1">
      <c r="A26" s="42">
        <v>21</v>
      </c>
      <c r="B26" s="83" t="s">
        <v>101</v>
      </c>
      <c r="C26" s="85" t="s">
        <v>50</v>
      </c>
      <c r="D26" s="43"/>
      <c r="E26" s="36">
        <v>76</v>
      </c>
      <c r="F26" s="37" t="str">
        <f t="shared" si="0"/>
        <v>B</v>
      </c>
      <c r="G26" s="36">
        <v>82</v>
      </c>
      <c r="H26" s="37" t="str">
        <f t="shared" si="1"/>
        <v>A</v>
      </c>
      <c r="I26" s="36"/>
      <c r="J26" s="36">
        <v>82</v>
      </c>
      <c r="K26" s="37" t="str">
        <f t="shared" si="2"/>
        <v>A</v>
      </c>
      <c r="L26" s="36">
        <v>88</v>
      </c>
      <c r="M26" s="37" t="str">
        <f t="shared" si="3"/>
        <v>A</v>
      </c>
      <c r="N26" s="37"/>
      <c r="O26" s="36">
        <v>58</v>
      </c>
      <c r="P26" s="37" t="str">
        <f t="shared" si="4"/>
        <v>C</v>
      </c>
      <c r="Q26" s="38">
        <v>24</v>
      </c>
      <c r="R26" s="38">
        <v>6</v>
      </c>
      <c r="S26" s="39">
        <f t="shared" si="9"/>
        <v>30</v>
      </c>
      <c r="T26" s="37" t="str">
        <f t="shared" si="10"/>
        <v>D</v>
      </c>
      <c r="U26" s="36">
        <v>89</v>
      </c>
      <c r="V26" s="37" t="str">
        <f t="shared" si="11"/>
        <v>A</v>
      </c>
      <c r="W26" s="36">
        <v>59</v>
      </c>
      <c r="X26" s="37" t="str">
        <f t="shared" si="5"/>
        <v>C</v>
      </c>
      <c r="Y26" s="36">
        <v>74</v>
      </c>
      <c r="Z26" s="37" t="str">
        <f t="shared" si="6"/>
        <v>B</v>
      </c>
      <c r="AA26" s="39">
        <f t="shared" si="12"/>
        <v>638</v>
      </c>
      <c r="AB26" s="39">
        <f t="shared" si="13"/>
        <v>70.88888888888889</v>
      </c>
      <c r="AC26" s="37" t="str">
        <f t="shared" si="7"/>
        <v>B</v>
      </c>
      <c r="AD26" s="37">
        <f t="shared" si="14"/>
        <v>1</v>
      </c>
      <c r="AE26" s="40">
        <f t="shared" si="8"/>
        <v>6</v>
      </c>
    </row>
    <row r="27" spans="1:31" s="41" customFormat="1" ht="27.75" customHeight="1">
      <c r="A27" s="42">
        <v>22</v>
      </c>
      <c r="B27" s="83" t="s">
        <v>102</v>
      </c>
      <c r="C27" s="85" t="s">
        <v>51</v>
      </c>
      <c r="D27" s="43"/>
      <c r="E27" s="36">
        <v>40</v>
      </c>
      <c r="F27" s="37" t="str">
        <f t="shared" si="0"/>
        <v>C</v>
      </c>
      <c r="G27" s="36">
        <v>44</v>
      </c>
      <c r="H27" s="37" t="str">
        <f t="shared" si="1"/>
        <v>C</v>
      </c>
      <c r="I27" s="36"/>
      <c r="J27" s="36">
        <v>30</v>
      </c>
      <c r="K27" s="37" t="str">
        <f t="shared" si="2"/>
        <v>D</v>
      </c>
      <c r="L27" s="36">
        <v>10</v>
      </c>
      <c r="M27" s="37" t="str">
        <f t="shared" si="3"/>
        <v>E</v>
      </c>
      <c r="N27" s="37"/>
      <c r="O27" s="36">
        <v>11</v>
      </c>
      <c r="P27" s="37" t="str">
        <f t="shared" si="4"/>
        <v>E</v>
      </c>
      <c r="Q27" s="38">
        <v>14</v>
      </c>
      <c r="R27" s="38">
        <v>0</v>
      </c>
      <c r="S27" s="39">
        <f t="shared" si="9"/>
        <v>14</v>
      </c>
      <c r="T27" s="37" t="str">
        <f t="shared" si="10"/>
        <v>E</v>
      </c>
      <c r="U27" s="36">
        <v>70</v>
      </c>
      <c r="V27" s="37" t="str">
        <f t="shared" si="11"/>
        <v>B</v>
      </c>
      <c r="W27" s="36">
        <v>34</v>
      </c>
      <c r="X27" s="37" t="str">
        <f t="shared" si="5"/>
        <v>D</v>
      </c>
      <c r="Y27" s="36">
        <v>61</v>
      </c>
      <c r="Z27" s="37" t="str">
        <f t="shared" si="6"/>
        <v>B</v>
      </c>
      <c r="AA27" s="39">
        <f t="shared" si="12"/>
        <v>314</v>
      </c>
      <c r="AB27" s="39">
        <f t="shared" si="13"/>
        <v>34.888888888888886</v>
      </c>
      <c r="AC27" s="37" t="str">
        <f t="shared" si="7"/>
        <v>D</v>
      </c>
      <c r="AD27" s="37">
        <f t="shared" si="14"/>
        <v>5</v>
      </c>
      <c r="AE27" s="40">
        <f t="shared" si="8"/>
        <v>28</v>
      </c>
    </row>
    <row r="28" spans="1:31" s="41" customFormat="1" ht="27.75" customHeight="1">
      <c r="A28" s="42">
        <v>23</v>
      </c>
      <c r="B28" s="83" t="s">
        <v>103</v>
      </c>
      <c r="C28" s="85" t="s">
        <v>52</v>
      </c>
      <c r="D28" s="43"/>
      <c r="E28" s="36">
        <v>24</v>
      </c>
      <c r="F28" s="37" t="str">
        <f t="shared" si="0"/>
        <v>D</v>
      </c>
      <c r="G28" s="36">
        <v>2</v>
      </c>
      <c r="H28" s="37" t="str">
        <f t="shared" si="1"/>
        <v>E</v>
      </c>
      <c r="I28" s="36"/>
      <c r="J28" s="36">
        <v>36</v>
      </c>
      <c r="K28" s="37" t="str">
        <f t="shared" si="2"/>
        <v>D</v>
      </c>
      <c r="L28" s="36">
        <v>5</v>
      </c>
      <c r="M28" s="37" t="str">
        <f t="shared" si="3"/>
        <v>E</v>
      </c>
      <c r="N28" s="37"/>
      <c r="O28" s="36">
        <v>14</v>
      </c>
      <c r="P28" s="37" t="str">
        <f t="shared" si="4"/>
        <v>E</v>
      </c>
      <c r="Q28" s="38">
        <v>20</v>
      </c>
      <c r="R28" s="38">
        <v>3</v>
      </c>
      <c r="S28" s="39">
        <f t="shared" si="9"/>
        <v>23</v>
      </c>
      <c r="T28" s="37" t="str">
        <f t="shared" si="10"/>
        <v>D</v>
      </c>
      <c r="U28" s="36">
        <v>29</v>
      </c>
      <c r="V28" s="37" t="str">
        <f t="shared" si="11"/>
        <v>C</v>
      </c>
      <c r="W28" s="36">
        <v>20</v>
      </c>
      <c r="X28" s="37" t="str">
        <f t="shared" si="5"/>
        <v>D</v>
      </c>
      <c r="Y28" s="36">
        <v>38</v>
      </c>
      <c r="Z28" s="37" t="str">
        <f t="shared" si="6"/>
        <v>D</v>
      </c>
      <c r="AA28" s="39">
        <f t="shared" si="12"/>
        <v>191</v>
      </c>
      <c r="AB28" s="39">
        <f t="shared" si="13"/>
        <v>21.22222222222222</v>
      </c>
      <c r="AC28" s="37" t="str">
        <f t="shared" si="7"/>
        <v>D</v>
      </c>
      <c r="AD28" s="37">
        <f t="shared" si="14"/>
        <v>7</v>
      </c>
      <c r="AE28" s="40">
        <f t="shared" si="8"/>
        <v>34</v>
      </c>
    </row>
    <row r="29" spans="1:31" s="41" customFormat="1" ht="27.75" customHeight="1">
      <c r="A29" s="42">
        <v>24</v>
      </c>
      <c r="B29" s="83" t="s">
        <v>104</v>
      </c>
      <c r="C29" s="85" t="s">
        <v>53</v>
      </c>
      <c r="D29" s="43"/>
      <c r="E29" s="36">
        <v>80</v>
      </c>
      <c r="F29" s="37" t="str">
        <f t="shared" si="0"/>
        <v>A</v>
      </c>
      <c r="G29" s="36">
        <v>74</v>
      </c>
      <c r="H29" s="37" t="str">
        <f t="shared" si="1"/>
        <v>B</v>
      </c>
      <c r="I29" s="36"/>
      <c r="J29" s="36">
        <v>86</v>
      </c>
      <c r="K29" s="37" t="str">
        <f t="shared" si="2"/>
        <v>A</v>
      </c>
      <c r="L29" s="36">
        <v>78</v>
      </c>
      <c r="M29" s="37" t="str">
        <f t="shared" si="3"/>
        <v>B</v>
      </c>
      <c r="N29" s="37"/>
      <c r="O29" s="36">
        <v>77</v>
      </c>
      <c r="P29" s="37" t="str">
        <f t="shared" si="4"/>
        <v>B</v>
      </c>
      <c r="Q29" s="38">
        <v>21</v>
      </c>
      <c r="R29" s="38">
        <v>16</v>
      </c>
      <c r="S29" s="39">
        <f t="shared" si="9"/>
        <v>37</v>
      </c>
      <c r="T29" s="37" t="str">
        <f t="shared" si="10"/>
        <v>D</v>
      </c>
      <c r="U29" s="36">
        <v>96</v>
      </c>
      <c r="V29" s="37" t="str">
        <f t="shared" si="11"/>
        <v>A</v>
      </c>
      <c r="W29" s="36">
        <v>73</v>
      </c>
      <c r="X29" s="37" t="str">
        <f t="shared" si="5"/>
        <v>B</v>
      </c>
      <c r="Y29" s="36">
        <v>56</v>
      </c>
      <c r="Z29" s="37" t="str">
        <f t="shared" si="6"/>
        <v>C</v>
      </c>
      <c r="AA29" s="39">
        <f t="shared" si="12"/>
        <v>657</v>
      </c>
      <c r="AB29" s="39">
        <f t="shared" si="13"/>
        <v>73</v>
      </c>
      <c r="AC29" s="37" t="str">
        <f t="shared" si="7"/>
        <v>B</v>
      </c>
      <c r="AD29" s="37">
        <f t="shared" si="14"/>
        <v>0</v>
      </c>
      <c r="AE29" s="40">
        <f t="shared" si="8"/>
        <v>3</v>
      </c>
    </row>
    <row r="30" spans="1:31" s="41" customFormat="1" ht="27.75" customHeight="1">
      <c r="A30" s="42">
        <v>25</v>
      </c>
      <c r="B30" s="83" t="s">
        <v>105</v>
      </c>
      <c r="C30" s="85" t="s">
        <v>54</v>
      </c>
      <c r="D30" s="43"/>
      <c r="E30" s="36">
        <v>30</v>
      </c>
      <c r="F30" s="37" t="str">
        <f t="shared" si="0"/>
        <v>D</v>
      </c>
      <c r="G30" s="36">
        <v>30</v>
      </c>
      <c r="H30" s="37" t="str">
        <f t="shared" si="1"/>
        <v>D</v>
      </c>
      <c r="I30" s="36"/>
      <c r="J30" s="36">
        <v>40</v>
      </c>
      <c r="K30" s="37" t="str">
        <f t="shared" si="2"/>
        <v>C</v>
      </c>
      <c r="L30" s="36">
        <v>14</v>
      </c>
      <c r="M30" s="37" t="str">
        <f t="shared" si="3"/>
        <v>E</v>
      </c>
      <c r="N30" s="37"/>
      <c r="O30" s="36">
        <v>33</v>
      </c>
      <c r="P30" s="37" t="str">
        <f t="shared" si="4"/>
        <v>D</v>
      </c>
      <c r="Q30" s="38">
        <v>23</v>
      </c>
      <c r="R30" s="38">
        <v>3</v>
      </c>
      <c r="S30" s="39">
        <f t="shared" si="9"/>
        <v>26</v>
      </c>
      <c r="T30" s="37" t="str">
        <f t="shared" si="10"/>
        <v>D</v>
      </c>
      <c r="U30" s="36">
        <v>72</v>
      </c>
      <c r="V30" s="37" t="str">
        <f t="shared" si="11"/>
        <v>B</v>
      </c>
      <c r="W30" s="36">
        <v>46</v>
      </c>
      <c r="X30" s="37" t="str">
        <f t="shared" si="5"/>
        <v>C</v>
      </c>
      <c r="Y30" s="36">
        <v>78</v>
      </c>
      <c r="Z30" s="37" t="str">
        <f t="shared" si="6"/>
        <v>B</v>
      </c>
      <c r="AA30" s="39">
        <f t="shared" si="12"/>
        <v>369</v>
      </c>
      <c r="AB30" s="39">
        <f t="shared" si="13"/>
        <v>41</v>
      </c>
      <c r="AC30" s="37" t="str">
        <f t="shared" si="7"/>
        <v>C</v>
      </c>
      <c r="AD30" s="37">
        <f t="shared" si="14"/>
        <v>5</v>
      </c>
      <c r="AE30" s="40">
        <f t="shared" si="8"/>
        <v>23</v>
      </c>
    </row>
    <row r="31" spans="1:31" s="41" customFormat="1" ht="27.75" customHeight="1">
      <c r="A31" s="42">
        <v>26</v>
      </c>
      <c r="B31" s="83" t="s">
        <v>106</v>
      </c>
      <c r="C31" s="85" t="s">
        <v>55</v>
      </c>
      <c r="D31" s="43"/>
      <c r="E31" s="36">
        <v>63</v>
      </c>
      <c r="F31" s="37" t="str">
        <f t="shared" si="0"/>
        <v>B</v>
      </c>
      <c r="G31" s="36">
        <v>72</v>
      </c>
      <c r="H31" s="37" t="str">
        <f t="shared" si="1"/>
        <v>B</v>
      </c>
      <c r="I31" s="36"/>
      <c r="J31" s="36">
        <v>66</v>
      </c>
      <c r="K31" s="37" t="str">
        <f t="shared" si="2"/>
        <v>B</v>
      </c>
      <c r="L31" s="36">
        <v>76</v>
      </c>
      <c r="M31" s="37" t="str">
        <f t="shared" si="3"/>
        <v>B</v>
      </c>
      <c r="N31" s="37"/>
      <c r="O31" s="36">
        <v>67</v>
      </c>
      <c r="P31" s="37" t="str">
        <f t="shared" si="4"/>
        <v>B</v>
      </c>
      <c r="Q31" s="38">
        <v>17</v>
      </c>
      <c r="R31" s="38">
        <v>6</v>
      </c>
      <c r="S31" s="39">
        <f t="shared" si="9"/>
        <v>23</v>
      </c>
      <c r="T31" s="37" t="str">
        <f t="shared" si="10"/>
        <v>D</v>
      </c>
      <c r="U31" s="36">
        <v>81</v>
      </c>
      <c r="V31" s="37" t="str">
        <f t="shared" si="11"/>
        <v>A</v>
      </c>
      <c r="W31" s="36">
        <v>55</v>
      </c>
      <c r="X31" s="37" t="str">
        <f t="shared" si="5"/>
        <v>C</v>
      </c>
      <c r="Y31" s="36">
        <v>67</v>
      </c>
      <c r="Z31" s="37" t="str">
        <f t="shared" si="6"/>
        <v>B</v>
      </c>
      <c r="AA31" s="39">
        <f t="shared" si="12"/>
        <v>570</v>
      </c>
      <c r="AB31" s="39">
        <f t="shared" si="13"/>
        <v>63.333333333333336</v>
      </c>
      <c r="AC31" s="37" t="str">
        <f t="shared" si="7"/>
        <v>B</v>
      </c>
      <c r="AD31" s="37">
        <f t="shared" si="14"/>
        <v>1</v>
      </c>
      <c r="AE31" s="40">
        <f t="shared" si="8"/>
        <v>11</v>
      </c>
    </row>
    <row r="32" spans="1:31" s="41" customFormat="1" ht="27.75" customHeight="1">
      <c r="A32" s="42">
        <v>27</v>
      </c>
      <c r="B32" s="83" t="s">
        <v>107</v>
      </c>
      <c r="C32" s="85" t="s">
        <v>56</v>
      </c>
      <c r="D32" s="43"/>
      <c r="E32" s="36">
        <v>80</v>
      </c>
      <c r="F32" s="37" t="str">
        <f t="shared" si="0"/>
        <v>A</v>
      </c>
      <c r="G32" s="36">
        <v>80</v>
      </c>
      <c r="H32" s="37" t="str">
        <f t="shared" si="1"/>
        <v>A</v>
      </c>
      <c r="I32" s="36"/>
      <c r="J32" s="36">
        <v>86</v>
      </c>
      <c r="K32" s="37" t="str">
        <f t="shared" si="2"/>
        <v>A</v>
      </c>
      <c r="L32" s="36">
        <v>80</v>
      </c>
      <c r="M32" s="37" t="str">
        <f t="shared" si="3"/>
        <v>A</v>
      </c>
      <c r="N32" s="37"/>
      <c r="O32" s="36">
        <v>67</v>
      </c>
      <c r="P32" s="37" t="str">
        <f t="shared" si="4"/>
        <v>B</v>
      </c>
      <c r="Q32" s="38">
        <v>26</v>
      </c>
      <c r="R32" s="38">
        <v>16</v>
      </c>
      <c r="S32" s="39">
        <f t="shared" si="9"/>
        <v>42</v>
      </c>
      <c r="T32" s="37" t="str">
        <f t="shared" si="10"/>
        <v>D</v>
      </c>
      <c r="U32" s="36">
        <v>98</v>
      </c>
      <c r="V32" s="37" t="str">
        <f t="shared" si="11"/>
        <v>A</v>
      </c>
      <c r="W32" s="36">
        <v>63</v>
      </c>
      <c r="X32" s="37" t="str">
        <f t="shared" si="5"/>
        <v>B</v>
      </c>
      <c r="Y32" s="36">
        <v>75</v>
      </c>
      <c r="Z32" s="37" t="str">
        <f t="shared" si="6"/>
        <v>B</v>
      </c>
      <c r="AA32" s="39">
        <f t="shared" si="12"/>
        <v>671</v>
      </c>
      <c r="AB32" s="39">
        <f t="shared" si="13"/>
        <v>74.55555555555556</v>
      </c>
      <c r="AC32" s="37" t="str">
        <f t="shared" si="7"/>
        <v>B</v>
      </c>
      <c r="AD32" s="37">
        <f t="shared" si="14"/>
        <v>0</v>
      </c>
      <c r="AE32" s="40">
        <f t="shared" si="8"/>
        <v>2</v>
      </c>
    </row>
    <row r="33" spans="1:31" s="41" customFormat="1" ht="27.75" customHeight="1">
      <c r="A33" s="42">
        <v>28</v>
      </c>
      <c r="B33" s="83" t="s">
        <v>108</v>
      </c>
      <c r="C33" s="85" t="s">
        <v>57</v>
      </c>
      <c r="D33" s="43"/>
      <c r="E33" s="36">
        <v>90</v>
      </c>
      <c r="F33" s="37" t="str">
        <f t="shared" si="0"/>
        <v>A</v>
      </c>
      <c r="G33" s="36">
        <v>68</v>
      </c>
      <c r="H33" s="37" t="str">
        <f t="shared" si="1"/>
        <v>B</v>
      </c>
      <c r="I33" s="36"/>
      <c r="J33" s="36">
        <v>80</v>
      </c>
      <c r="K33" s="37" t="str">
        <f t="shared" si="2"/>
        <v>A</v>
      </c>
      <c r="L33" s="36">
        <v>88</v>
      </c>
      <c r="M33" s="37" t="str">
        <f t="shared" si="3"/>
        <v>A</v>
      </c>
      <c r="N33" s="37"/>
      <c r="O33" s="36">
        <v>83</v>
      </c>
      <c r="P33" s="37" t="str">
        <f t="shared" si="4"/>
        <v>A</v>
      </c>
      <c r="Q33" s="38">
        <v>50</v>
      </c>
      <c r="R33" s="38">
        <v>29</v>
      </c>
      <c r="S33" s="39">
        <f t="shared" si="9"/>
        <v>79</v>
      </c>
      <c r="T33" s="37" t="str">
        <f t="shared" si="10"/>
        <v>B</v>
      </c>
      <c r="U33" s="36">
        <v>94</v>
      </c>
      <c r="V33" s="37" t="str">
        <f t="shared" si="11"/>
        <v>A</v>
      </c>
      <c r="W33" s="36">
        <v>80</v>
      </c>
      <c r="X33" s="37" t="str">
        <f t="shared" si="5"/>
        <v>A</v>
      </c>
      <c r="Y33" s="36">
        <v>73</v>
      </c>
      <c r="Z33" s="37" t="str">
        <f t="shared" si="6"/>
        <v>B</v>
      </c>
      <c r="AA33" s="39">
        <f t="shared" si="12"/>
        <v>735</v>
      </c>
      <c r="AB33" s="39">
        <f t="shared" si="13"/>
        <v>81.66666666666667</v>
      </c>
      <c r="AC33" s="37" t="str">
        <f t="shared" si="7"/>
        <v>A</v>
      </c>
      <c r="AD33" s="37">
        <f t="shared" si="14"/>
        <v>0</v>
      </c>
      <c r="AE33" s="40">
        <f t="shared" si="8"/>
        <v>1</v>
      </c>
    </row>
    <row r="34" spans="1:31" s="41" customFormat="1" ht="27.75" customHeight="1">
      <c r="A34" s="42">
        <v>29</v>
      </c>
      <c r="B34" s="83" t="s">
        <v>109</v>
      </c>
      <c r="C34" s="85" t="s">
        <v>58</v>
      </c>
      <c r="D34" s="43"/>
      <c r="E34" s="36">
        <v>75</v>
      </c>
      <c r="F34" s="37" t="str">
        <f t="shared" si="0"/>
        <v>B</v>
      </c>
      <c r="G34" s="36">
        <v>74</v>
      </c>
      <c r="H34" s="37" t="str">
        <f t="shared" si="1"/>
        <v>B</v>
      </c>
      <c r="I34" s="36"/>
      <c r="J34" s="36">
        <v>74</v>
      </c>
      <c r="K34" s="37" t="str">
        <f t="shared" si="2"/>
        <v>B</v>
      </c>
      <c r="L34" s="36">
        <v>82</v>
      </c>
      <c r="M34" s="37" t="str">
        <f t="shared" si="3"/>
        <v>A</v>
      </c>
      <c r="N34" s="37"/>
      <c r="O34" s="36">
        <v>64</v>
      </c>
      <c r="P34" s="37" t="str">
        <f t="shared" si="4"/>
        <v>B</v>
      </c>
      <c r="Q34" s="38">
        <v>35</v>
      </c>
      <c r="R34" s="38">
        <v>17</v>
      </c>
      <c r="S34" s="39">
        <f t="shared" si="9"/>
        <v>52</v>
      </c>
      <c r="T34" s="37" t="str">
        <f t="shared" si="10"/>
        <v>D</v>
      </c>
      <c r="U34" s="36">
        <v>87</v>
      </c>
      <c r="V34" s="37" t="str">
        <f t="shared" si="11"/>
        <v>A</v>
      </c>
      <c r="W34" s="36">
        <v>49</v>
      </c>
      <c r="X34" s="37" t="str">
        <f t="shared" si="5"/>
        <v>C</v>
      </c>
      <c r="Y34" s="36">
        <v>75</v>
      </c>
      <c r="Z34" s="37" t="str">
        <f t="shared" si="6"/>
        <v>B</v>
      </c>
      <c r="AA34" s="39">
        <f t="shared" si="12"/>
        <v>632</v>
      </c>
      <c r="AB34" s="39">
        <f t="shared" si="13"/>
        <v>70.22222222222223</v>
      </c>
      <c r="AC34" s="37" t="str">
        <f t="shared" si="7"/>
        <v>B</v>
      </c>
      <c r="AD34" s="37">
        <f t="shared" si="14"/>
        <v>0</v>
      </c>
      <c r="AE34" s="40">
        <f t="shared" si="8"/>
        <v>7</v>
      </c>
    </row>
    <row r="35" spans="1:31" s="41" customFormat="1" ht="27.75" customHeight="1">
      <c r="A35" s="42">
        <v>30</v>
      </c>
      <c r="B35" s="83" t="s">
        <v>110</v>
      </c>
      <c r="C35" s="85" t="s">
        <v>59</v>
      </c>
      <c r="D35" s="43"/>
      <c r="E35" s="36">
        <v>60</v>
      </c>
      <c r="F35" s="37" t="str">
        <f t="shared" si="0"/>
        <v>B</v>
      </c>
      <c r="G35" s="36">
        <v>56</v>
      </c>
      <c r="H35" s="37" t="str">
        <f t="shared" si="1"/>
        <v>C</v>
      </c>
      <c r="I35" s="36"/>
      <c r="J35" s="36">
        <v>40</v>
      </c>
      <c r="K35" s="37" t="str">
        <f t="shared" si="2"/>
        <v>C</v>
      </c>
      <c r="L35" s="36">
        <v>36</v>
      </c>
      <c r="M35" s="37" t="str">
        <f t="shared" si="3"/>
        <v>D</v>
      </c>
      <c r="N35" s="37"/>
      <c r="O35" s="36">
        <v>47</v>
      </c>
      <c r="P35" s="37" t="str">
        <f t="shared" si="4"/>
        <v>C</v>
      </c>
      <c r="Q35" s="38">
        <v>26</v>
      </c>
      <c r="R35" s="38">
        <v>9</v>
      </c>
      <c r="S35" s="39">
        <f t="shared" si="9"/>
        <v>35</v>
      </c>
      <c r="T35" s="37" t="str">
        <f t="shared" si="10"/>
        <v>D</v>
      </c>
      <c r="U35" s="36">
        <v>83</v>
      </c>
      <c r="V35" s="37" t="str">
        <f t="shared" si="11"/>
        <v>A</v>
      </c>
      <c r="W35" s="36">
        <v>43</v>
      </c>
      <c r="X35" s="37" t="str">
        <f t="shared" si="5"/>
        <v>C</v>
      </c>
      <c r="Y35" s="36">
        <v>60</v>
      </c>
      <c r="Z35" s="37" t="str">
        <f t="shared" si="6"/>
        <v>B</v>
      </c>
      <c r="AA35" s="39">
        <f t="shared" si="12"/>
        <v>460</v>
      </c>
      <c r="AB35" s="39">
        <f t="shared" si="13"/>
        <v>51.111111111111114</v>
      </c>
      <c r="AC35" s="37" t="str">
        <f t="shared" si="7"/>
        <v>C</v>
      </c>
      <c r="AD35" s="37">
        <f t="shared" si="14"/>
        <v>2</v>
      </c>
      <c r="AE35" s="40">
        <f t="shared" si="8"/>
        <v>19</v>
      </c>
    </row>
    <row r="36" spans="1:31" s="41" customFormat="1" ht="27.75" customHeight="1">
      <c r="A36" s="42">
        <v>31</v>
      </c>
      <c r="B36" s="83" t="s">
        <v>111</v>
      </c>
      <c r="C36" s="85" t="s">
        <v>112</v>
      </c>
      <c r="D36" s="43"/>
      <c r="E36" s="36">
        <v>16</v>
      </c>
      <c r="F36" s="37" t="str">
        <f t="shared" si="0"/>
        <v>E</v>
      </c>
      <c r="G36" s="36">
        <v>10</v>
      </c>
      <c r="H36" s="37" t="str">
        <f t="shared" si="1"/>
        <v>E</v>
      </c>
      <c r="I36" s="36"/>
      <c r="J36" s="36">
        <v>32</v>
      </c>
      <c r="K36" s="37" t="str">
        <f t="shared" si="2"/>
        <v>D</v>
      </c>
      <c r="L36" s="36">
        <v>15</v>
      </c>
      <c r="M36" s="37" t="str">
        <f t="shared" si="3"/>
        <v>E</v>
      </c>
      <c r="N36" s="37"/>
      <c r="O36" s="36">
        <v>17</v>
      </c>
      <c r="P36" s="37" t="str">
        <f t="shared" si="4"/>
        <v>E</v>
      </c>
      <c r="Q36" s="38">
        <v>15</v>
      </c>
      <c r="R36" s="38">
        <v>3</v>
      </c>
      <c r="S36" s="39">
        <f t="shared" si="9"/>
        <v>18</v>
      </c>
      <c r="T36" s="37" t="str">
        <f t="shared" si="10"/>
        <v>E</v>
      </c>
      <c r="U36" s="36">
        <v>35</v>
      </c>
      <c r="V36" s="37" t="str">
        <f t="shared" si="11"/>
        <v>C</v>
      </c>
      <c r="W36" s="36">
        <v>15</v>
      </c>
      <c r="X36" s="37" t="str">
        <f t="shared" si="5"/>
        <v>E</v>
      </c>
      <c r="Y36" s="36">
        <v>76</v>
      </c>
      <c r="Z36" s="37" t="str">
        <f t="shared" si="6"/>
        <v>B</v>
      </c>
      <c r="AA36" s="39">
        <f t="shared" si="12"/>
        <v>234</v>
      </c>
      <c r="AB36" s="39">
        <f t="shared" si="13"/>
        <v>26</v>
      </c>
      <c r="AC36" s="37" t="str">
        <f t="shared" si="7"/>
        <v>D</v>
      </c>
      <c r="AD36" s="37">
        <f t="shared" si="14"/>
        <v>7</v>
      </c>
      <c r="AE36" s="40">
        <f t="shared" si="8"/>
        <v>32</v>
      </c>
    </row>
    <row r="37" spans="1:31" s="41" customFormat="1" ht="27.75" customHeight="1">
      <c r="A37" s="42">
        <v>32</v>
      </c>
      <c r="B37" s="83" t="s">
        <v>113</v>
      </c>
      <c r="C37" s="85" t="s">
        <v>60</v>
      </c>
      <c r="D37" s="43"/>
      <c r="E37" s="36">
        <v>75</v>
      </c>
      <c r="F37" s="37" t="str">
        <f t="shared" si="0"/>
        <v>B</v>
      </c>
      <c r="G37" s="36">
        <v>82</v>
      </c>
      <c r="H37" s="37" t="str">
        <f t="shared" si="1"/>
        <v>A</v>
      </c>
      <c r="I37" s="36"/>
      <c r="J37" s="36">
        <v>56</v>
      </c>
      <c r="K37" s="37" t="str">
        <f t="shared" si="2"/>
        <v>C</v>
      </c>
      <c r="L37" s="36">
        <v>74</v>
      </c>
      <c r="M37" s="37" t="str">
        <f t="shared" si="3"/>
        <v>B</v>
      </c>
      <c r="N37" s="37"/>
      <c r="O37" s="36">
        <v>64</v>
      </c>
      <c r="P37" s="37" t="str">
        <f t="shared" si="4"/>
        <v>B</v>
      </c>
      <c r="Q37" s="38">
        <v>24</v>
      </c>
      <c r="R37" s="38">
        <v>17</v>
      </c>
      <c r="S37" s="39">
        <f t="shared" si="9"/>
        <v>41</v>
      </c>
      <c r="T37" s="37" t="str">
        <f t="shared" si="10"/>
        <v>D</v>
      </c>
      <c r="U37" s="36">
        <v>87</v>
      </c>
      <c r="V37" s="37" t="str">
        <f t="shared" si="11"/>
        <v>A</v>
      </c>
      <c r="W37" s="36">
        <v>61</v>
      </c>
      <c r="X37" s="37" t="str">
        <f t="shared" si="5"/>
        <v>B</v>
      </c>
      <c r="Y37" s="36">
        <v>80</v>
      </c>
      <c r="Z37" s="37" t="str">
        <f t="shared" si="6"/>
        <v>A</v>
      </c>
      <c r="AA37" s="39">
        <f t="shared" si="12"/>
        <v>620</v>
      </c>
      <c r="AB37" s="39">
        <f t="shared" si="13"/>
        <v>68.88888888888889</v>
      </c>
      <c r="AC37" s="37" t="str">
        <f t="shared" si="7"/>
        <v>B</v>
      </c>
      <c r="AD37" s="37">
        <f t="shared" si="14"/>
        <v>0</v>
      </c>
      <c r="AE37" s="40">
        <f t="shared" si="8"/>
        <v>8</v>
      </c>
    </row>
    <row r="38" spans="1:31" s="41" customFormat="1" ht="27.75" customHeight="1">
      <c r="A38" s="42">
        <v>33</v>
      </c>
      <c r="B38" s="83" t="s">
        <v>114</v>
      </c>
      <c r="C38" s="85" t="s">
        <v>61</v>
      </c>
      <c r="D38" s="43"/>
      <c r="E38" s="36">
        <v>17</v>
      </c>
      <c r="F38" s="37" t="str">
        <f t="shared" si="0"/>
        <v>E</v>
      </c>
      <c r="G38" s="36">
        <v>5</v>
      </c>
      <c r="H38" s="37" t="str">
        <f t="shared" si="1"/>
        <v>E</v>
      </c>
      <c r="I38" s="36"/>
      <c r="J38" s="36">
        <v>16</v>
      </c>
      <c r="K38" s="37" t="str">
        <f t="shared" si="2"/>
        <v>E</v>
      </c>
      <c r="L38" s="36">
        <v>4</v>
      </c>
      <c r="M38" s="37" t="str">
        <f t="shared" si="3"/>
        <v>E</v>
      </c>
      <c r="N38" s="37"/>
      <c r="O38" s="36">
        <v>18</v>
      </c>
      <c r="P38" s="37" t="str">
        <f t="shared" si="4"/>
        <v>E</v>
      </c>
      <c r="Q38" s="38">
        <v>24</v>
      </c>
      <c r="R38" s="38">
        <v>0</v>
      </c>
      <c r="S38" s="39">
        <f t="shared" si="9"/>
        <v>24</v>
      </c>
      <c r="T38" s="37" t="str">
        <f t="shared" si="10"/>
        <v>D</v>
      </c>
      <c r="U38" s="36">
        <v>30</v>
      </c>
      <c r="V38" s="37" t="str">
        <f t="shared" si="11"/>
        <v>C</v>
      </c>
      <c r="W38" s="36">
        <v>23</v>
      </c>
      <c r="X38" s="37" t="str">
        <f t="shared" si="5"/>
        <v>D</v>
      </c>
      <c r="Y38" s="36">
        <v>36</v>
      </c>
      <c r="Z38" s="37" t="str">
        <f t="shared" si="6"/>
        <v>D</v>
      </c>
      <c r="AA38" s="39">
        <f t="shared" si="12"/>
        <v>173</v>
      </c>
      <c r="AB38" s="39">
        <f t="shared" si="13"/>
        <v>19.22222222222222</v>
      </c>
      <c r="AC38" s="37" t="str">
        <f t="shared" si="7"/>
        <v>E</v>
      </c>
      <c r="AD38" s="37">
        <f t="shared" si="14"/>
        <v>7</v>
      </c>
      <c r="AE38" s="40">
        <f t="shared" si="8"/>
        <v>37</v>
      </c>
    </row>
    <row r="39" spans="1:31" s="41" customFormat="1" ht="27.75" customHeight="1">
      <c r="A39" s="42">
        <v>34</v>
      </c>
      <c r="B39" s="83" t="s">
        <v>115</v>
      </c>
      <c r="C39" s="85" t="s">
        <v>62</v>
      </c>
      <c r="D39" s="43"/>
      <c r="E39" s="36">
        <v>13</v>
      </c>
      <c r="F39" s="37" t="str">
        <f t="shared" si="0"/>
        <v>E</v>
      </c>
      <c r="G39" s="36">
        <v>5</v>
      </c>
      <c r="H39" s="37" t="str">
        <f t="shared" si="1"/>
        <v>E</v>
      </c>
      <c r="I39" s="36"/>
      <c r="J39" s="36">
        <v>32</v>
      </c>
      <c r="K39" s="37" t="str">
        <f t="shared" si="2"/>
        <v>D</v>
      </c>
      <c r="L39" s="36">
        <v>18</v>
      </c>
      <c r="M39" s="37" t="str">
        <f t="shared" si="3"/>
        <v>E</v>
      </c>
      <c r="N39" s="37"/>
      <c r="O39" s="36">
        <v>17</v>
      </c>
      <c r="P39" s="37" t="str">
        <f t="shared" si="4"/>
        <v>E</v>
      </c>
      <c r="Q39" s="38">
        <v>17</v>
      </c>
      <c r="R39" s="38">
        <v>0</v>
      </c>
      <c r="S39" s="39">
        <f t="shared" si="9"/>
        <v>17</v>
      </c>
      <c r="T39" s="37" t="str">
        <f t="shared" si="10"/>
        <v>E</v>
      </c>
      <c r="U39" s="36">
        <v>36</v>
      </c>
      <c r="V39" s="37" t="str">
        <f t="shared" si="11"/>
        <v>C</v>
      </c>
      <c r="W39" s="36">
        <v>23</v>
      </c>
      <c r="X39" s="37" t="str">
        <f t="shared" si="5"/>
        <v>D</v>
      </c>
      <c r="Y39" s="36">
        <v>24</v>
      </c>
      <c r="Z39" s="37" t="str">
        <f t="shared" si="6"/>
        <v>D</v>
      </c>
      <c r="AA39" s="39">
        <f t="shared" si="12"/>
        <v>185</v>
      </c>
      <c r="AB39" s="39">
        <f t="shared" si="13"/>
        <v>20.555555555555557</v>
      </c>
      <c r="AC39" s="37" t="str">
        <f t="shared" si="7"/>
        <v>D</v>
      </c>
      <c r="AD39" s="37">
        <f t="shared" si="14"/>
        <v>7</v>
      </c>
      <c r="AE39" s="40">
        <f t="shared" si="8"/>
        <v>35</v>
      </c>
    </row>
    <row r="40" spans="1:31" s="41" customFormat="1" ht="27.75" customHeight="1">
      <c r="A40" s="42">
        <v>35</v>
      </c>
      <c r="B40" s="83" t="s">
        <v>116</v>
      </c>
      <c r="C40" s="85" t="s">
        <v>63</v>
      </c>
      <c r="D40" s="43"/>
      <c r="E40" s="36">
        <v>20</v>
      </c>
      <c r="F40" s="37" t="str">
        <f t="shared" si="0"/>
        <v>D</v>
      </c>
      <c r="G40" s="36">
        <v>20</v>
      </c>
      <c r="H40" s="37" t="str">
        <f t="shared" si="1"/>
        <v>D</v>
      </c>
      <c r="I40" s="36"/>
      <c r="J40" s="36">
        <v>38</v>
      </c>
      <c r="K40" s="37" t="str">
        <f t="shared" si="2"/>
        <v>D</v>
      </c>
      <c r="L40" s="36">
        <v>5</v>
      </c>
      <c r="M40" s="37" t="str">
        <f t="shared" si="3"/>
        <v>E</v>
      </c>
      <c r="N40" s="37"/>
      <c r="O40" s="36">
        <v>5</v>
      </c>
      <c r="P40" s="37" t="str">
        <f t="shared" si="4"/>
        <v>E</v>
      </c>
      <c r="Q40" s="38">
        <v>0</v>
      </c>
      <c r="R40" s="38">
        <v>0</v>
      </c>
      <c r="S40" s="39">
        <f t="shared" si="9"/>
      </c>
      <c r="T40" s="37" t="str">
        <f t="shared" si="10"/>
        <v>D</v>
      </c>
      <c r="U40" s="36">
        <v>27</v>
      </c>
      <c r="V40" s="37" t="str">
        <f t="shared" si="11"/>
        <v>C</v>
      </c>
      <c r="W40" s="36">
        <v>20</v>
      </c>
      <c r="X40" s="37" t="str">
        <f t="shared" si="5"/>
        <v>D</v>
      </c>
      <c r="Y40" s="36">
        <v>30</v>
      </c>
      <c r="Z40" s="37" t="str">
        <f t="shared" si="6"/>
        <v>D</v>
      </c>
      <c r="AA40" s="39">
        <f t="shared" si="12"/>
        <v>165</v>
      </c>
      <c r="AB40" s="39">
        <f t="shared" si="13"/>
        <v>18.333333333333332</v>
      </c>
      <c r="AC40" s="37" t="str">
        <f t="shared" si="7"/>
        <v>E</v>
      </c>
      <c r="AD40" s="37">
        <f t="shared" si="14"/>
        <v>7</v>
      </c>
      <c r="AE40" s="40">
        <f t="shared" si="8"/>
        <v>38</v>
      </c>
    </row>
    <row r="41" spans="1:31" s="41" customFormat="1" ht="27.75" customHeight="1">
      <c r="A41" s="42">
        <v>36</v>
      </c>
      <c r="B41" s="83" t="s">
        <v>117</v>
      </c>
      <c r="C41" s="85" t="s">
        <v>64</v>
      </c>
      <c r="D41" s="43"/>
      <c r="E41" s="36">
        <v>46</v>
      </c>
      <c r="F41" s="37" t="str">
        <f t="shared" si="0"/>
        <v>C</v>
      </c>
      <c r="G41" s="36">
        <v>60</v>
      </c>
      <c r="H41" s="37" t="str">
        <f t="shared" si="1"/>
        <v>B</v>
      </c>
      <c r="I41" s="36"/>
      <c r="J41" s="36">
        <v>54</v>
      </c>
      <c r="K41" s="37" t="str">
        <f t="shared" si="2"/>
        <v>C</v>
      </c>
      <c r="L41" s="36">
        <v>74</v>
      </c>
      <c r="M41" s="37" t="str">
        <f t="shared" si="3"/>
        <v>B</v>
      </c>
      <c r="N41" s="37"/>
      <c r="O41" s="36">
        <v>57</v>
      </c>
      <c r="P41" s="37" t="str">
        <f t="shared" si="4"/>
        <v>C</v>
      </c>
      <c r="Q41" s="38">
        <v>23</v>
      </c>
      <c r="R41" s="38">
        <v>11</v>
      </c>
      <c r="S41" s="39">
        <f t="shared" si="9"/>
        <v>34</v>
      </c>
      <c r="T41" s="37" t="str">
        <f t="shared" si="10"/>
        <v>D</v>
      </c>
      <c r="U41" s="36">
        <v>81</v>
      </c>
      <c r="V41" s="37" t="str">
        <f t="shared" si="11"/>
        <v>A</v>
      </c>
      <c r="W41" s="36">
        <v>48</v>
      </c>
      <c r="X41" s="37" t="str">
        <f t="shared" si="5"/>
        <v>C</v>
      </c>
      <c r="Y41" s="36">
        <v>55</v>
      </c>
      <c r="Z41" s="37" t="str">
        <f t="shared" si="6"/>
        <v>C</v>
      </c>
      <c r="AA41" s="39">
        <f t="shared" si="12"/>
        <v>509</v>
      </c>
      <c r="AB41" s="39">
        <f t="shared" si="13"/>
        <v>56.55555555555556</v>
      </c>
      <c r="AC41" s="37" t="str">
        <f t="shared" si="7"/>
        <v>C</v>
      </c>
      <c r="AD41" s="37">
        <f t="shared" si="14"/>
        <v>1</v>
      </c>
      <c r="AE41" s="40">
        <f t="shared" si="8"/>
        <v>16</v>
      </c>
    </row>
    <row r="42" spans="1:31" s="41" customFormat="1" ht="27.75" customHeight="1">
      <c r="A42" s="42">
        <v>37</v>
      </c>
      <c r="B42" s="83" t="s">
        <v>118</v>
      </c>
      <c r="C42" s="85" t="s">
        <v>65</v>
      </c>
      <c r="D42" s="43"/>
      <c r="E42" s="36">
        <v>57</v>
      </c>
      <c r="F42" s="37" t="str">
        <f t="shared" si="0"/>
        <v>C</v>
      </c>
      <c r="G42" s="36">
        <v>56</v>
      </c>
      <c r="H42" s="37" t="str">
        <f t="shared" si="1"/>
        <v>C</v>
      </c>
      <c r="I42" s="36"/>
      <c r="J42" s="36">
        <v>48</v>
      </c>
      <c r="K42" s="37" t="str">
        <f t="shared" si="2"/>
        <v>C</v>
      </c>
      <c r="L42" s="36">
        <v>34</v>
      </c>
      <c r="M42" s="37" t="str">
        <f t="shared" si="3"/>
        <v>D</v>
      </c>
      <c r="N42" s="37"/>
      <c r="O42" s="36">
        <v>57</v>
      </c>
      <c r="P42" s="37" t="str">
        <f t="shared" si="4"/>
        <v>C</v>
      </c>
      <c r="Q42" s="38">
        <v>29</v>
      </c>
      <c r="R42" s="38">
        <v>10</v>
      </c>
      <c r="S42" s="39">
        <f t="shared" si="9"/>
        <v>39</v>
      </c>
      <c r="T42" s="37" t="str">
        <f t="shared" si="10"/>
        <v>D</v>
      </c>
      <c r="U42" s="36">
        <v>76</v>
      </c>
      <c r="V42" s="37" t="str">
        <f t="shared" si="11"/>
        <v>B</v>
      </c>
      <c r="W42" s="36">
        <v>40</v>
      </c>
      <c r="X42" s="37" t="str">
        <f t="shared" si="5"/>
        <v>C</v>
      </c>
      <c r="Y42" s="36">
        <v>69</v>
      </c>
      <c r="Z42" s="37" t="str">
        <f t="shared" si="6"/>
        <v>B</v>
      </c>
      <c r="AA42" s="39">
        <f t="shared" si="12"/>
        <v>476</v>
      </c>
      <c r="AB42" s="39">
        <f t="shared" si="13"/>
        <v>52.888888888888886</v>
      </c>
      <c r="AC42" s="37" t="str">
        <f t="shared" si="7"/>
        <v>C</v>
      </c>
      <c r="AD42" s="37">
        <f t="shared" si="14"/>
        <v>2</v>
      </c>
      <c r="AE42" s="40">
        <f t="shared" si="8"/>
        <v>18</v>
      </c>
    </row>
    <row r="43" spans="1:31" s="41" customFormat="1" ht="27.75" customHeight="1">
      <c r="A43" s="42">
        <v>38</v>
      </c>
      <c r="B43" s="83" t="s">
        <v>119</v>
      </c>
      <c r="C43" s="85" t="s">
        <v>66</v>
      </c>
      <c r="D43" s="43"/>
      <c r="E43" s="36">
        <v>30</v>
      </c>
      <c r="F43" s="37" t="str">
        <f t="shared" si="0"/>
        <v>D</v>
      </c>
      <c r="G43" s="36">
        <v>40</v>
      </c>
      <c r="H43" s="37" t="str">
        <f t="shared" si="1"/>
        <v>C</v>
      </c>
      <c r="I43" s="36"/>
      <c r="J43" s="36">
        <v>42</v>
      </c>
      <c r="K43" s="37" t="str">
        <f t="shared" si="2"/>
        <v>C</v>
      </c>
      <c r="L43" s="36">
        <v>54</v>
      </c>
      <c r="M43" s="37" t="str">
        <f t="shared" si="3"/>
        <v>C</v>
      </c>
      <c r="N43" s="37"/>
      <c r="O43" s="36">
        <v>39</v>
      </c>
      <c r="P43" s="37" t="str">
        <f t="shared" si="4"/>
        <v>D</v>
      </c>
      <c r="Q43" s="38">
        <v>15</v>
      </c>
      <c r="R43" s="38">
        <v>1</v>
      </c>
      <c r="S43" s="39">
        <f t="shared" si="9"/>
        <v>16</v>
      </c>
      <c r="T43" s="37" t="str">
        <f t="shared" si="10"/>
        <v>E</v>
      </c>
      <c r="U43" s="36">
        <v>75</v>
      </c>
      <c r="V43" s="37" t="str">
        <f t="shared" si="11"/>
        <v>B</v>
      </c>
      <c r="W43" s="36">
        <v>38</v>
      </c>
      <c r="X43" s="37" t="str">
        <f t="shared" si="5"/>
        <v>D</v>
      </c>
      <c r="Y43" s="36">
        <v>38</v>
      </c>
      <c r="Z43" s="37" t="str">
        <f t="shared" si="6"/>
        <v>D</v>
      </c>
      <c r="AA43" s="39">
        <f t="shared" si="12"/>
        <v>372</v>
      </c>
      <c r="AB43" s="39">
        <f t="shared" si="13"/>
        <v>41.333333333333336</v>
      </c>
      <c r="AC43" s="37" t="str">
        <f t="shared" si="7"/>
        <v>C</v>
      </c>
      <c r="AD43" s="37">
        <f t="shared" si="14"/>
        <v>4</v>
      </c>
      <c r="AE43" s="40">
        <f t="shared" si="8"/>
        <v>21</v>
      </c>
    </row>
    <row r="44" spans="1:31" s="41" customFormat="1" ht="27.75" customHeight="1">
      <c r="A44" s="76">
        <v>39</v>
      </c>
      <c r="B44" s="83" t="s">
        <v>120</v>
      </c>
      <c r="C44" s="85" t="s">
        <v>67</v>
      </c>
      <c r="D44" s="43"/>
      <c r="E44" s="36">
        <v>70</v>
      </c>
      <c r="F44" s="37" t="str">
        <f t="shared" si="0"/>
        <v>B</v>
      </c>
      <c r="G44" s="36">
        <v>60</v>
      </c>
      <c r="H44" s="37" t="str">
        <f t="shared" si="1"/>
        <v>B</v>
      </c>
      <c r="I44" s="36"/>
      <c r="J44" s="36">
        <v>58</v>
      </c>
      <c r="K44" s="37" t="str">
        <f t="shared" si="2"/>
        <v>C</v>
      </c>
      <c r="L44" s="36">
        <v>66</v>
      </c>
      <c r="M44" s="37" t="str">
        <f t="shared" si="3"/>
        <v>B</v>
      </c>
      <c r="N44" s="37"/>
      <c r="O44" s="36">
        <v>51</v>
      </c>
      <c r="P44" s="37" t="str">
        <f t="shared" si="4"/>
        <v>C</v>
      </c>
      <c r="Q44" s="38">
        <v>26</v>
      </c>
      <c r="R44" s="38">
        <v>16</v>
      </c>
      <c r="S44" s="39">
        <f t="shared" si="9"/>
        <v>42</v>
      </c>
      <c r="T44" s="37" t="str">
        <f t="shared" si="10"/>
        <v>D</v>
      </c>
      <c r="U44" s="36">
        <v>85</v>
      </c>
      <c r="V44" s="37" t="str">
        <f t="shared" si="11"/>
        <v>A</v>
      </c>
      <c r="W44" s="36">
        <v>63</v>
      </c>
      <c r="X44" s="37" t="str">
        <f t="shared" si="5"/>
        <v>B</v>
      </c>
      <c r="Y44" s="36">
        <v>75</v>
      </c>
      <c r="Z44" s="37" t="str">
        <f t="shared" si="6"/>
        <v>B</v>
      </c>
      <c r="AA44" s="39">
        <f t="shared" si="12"/>
        <v>570</v>
      </c>
      <c r="AB44" s="39">
        <f t="shared" si="13"/>
        <v>63.333333333333336</v>
      </c>
      <c r="AC44" s="37" t="str">
        <f t="shared" si="7"/>
        <v>B</v>
      </c>
      <c r="AD44" s="37">
        <f t="shared" si="14"/>
        <v>0</v>
      </c>
      <c r="AE44" s="40">
        <f t="shared" si="8"/>
        <v>11</v>
      </c>
    </row>
    <row r="45" spans="1:35" ht="24.75" customHeight="1">
      <c r="A45" s="44"/>
      <c r="B45" s="44"/>
      <c r="C45" s="45"/>
      <c r="D45" s="44"/>
      <c r="E45" s="44"/>
      <c r="F45" s="44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7"/>
      <c r="T45" s="44"/>
      <c r="U45" s="44"/>
      <c r="V45" s="44"/>
      <c r="W45" s="44"/>
      <c r="X45" s="44"/>
      <c r="Y45" s="44"/>
      <c r="Z45" s="44"/>
      <c r="AA45" s="47"/>
      <c r="AB45" s="47"/>
      <c r="AC45" s="47"/>
      <c r="AH45" s="78"/>
      <c r="AI45" s="78"/>
    </row>
    <row r="46" spans="1:35" ht="24.75" customHeight="1">
      <c r="A46" s="44"/>
      <c r="B46" s="44"/>
      <c r="C46" s="45"/>
      <c r="D46" s="48"/>
      <c r="E46" s="48"/>
      <c r="F46" s="121" t="s">
        <v>124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48"/>
      <c r="R46" s="48"/>
      <c r="S46" s="49"/>
      <c r="T46" s="48"/>
      <c r="U46" s="48"/>
      <c r="V46" s="48"/>
      <c r="W46" s="48"/>
      <c r="X46" s="48"/>
      <c r="Y46" s="48"/>
      <c r="Z46" s="48"/>
      <c r="AA46" s="49"/>
      <c r="AB46" s="49"/>
      <c r="AC46" s="49"/>
      <c r="AH46" s="78"/>
      <c r="AI46" s="78"/>
    </row>
    <row r="47" spans="1:35" ht="24.75" customHeight="1">
      <c r="A47" s="44"/>
      <c r="B47" s="44"/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/>
      <c r="Z47" s="48"/>
      <c r="AA47" s="49"/>
      <c r="AB47" s="49"/>
      <c r="AC47" s="49"/>
      <c r="AH47" s="78"/>
      <c r="AI47" s="78"/>
    </row>
    <row r="48" spans="1:35" ht="24.75" customHeight="1">
      <c r="A48" s="44"/>
      <c r="B48" s="44"/>
      <c r="C48" s="50" t="s">
        <v>68</v>
      </c>
      <c r="D48" s="51" t="s">
        <v>28</v>
      </c>
      <c r="E48" s="51" t="s">
        <v>69</v>
      </c>
      <c r="F48" s="51" t="s">
        <v>27</v>
      </c>
      <c r="G48" s="51" t="s">
        <v>69</v>
      </c>
      <c r="H48" s="51" t="s">
        <v>32</v>
      </c>
      <c r="I48" s="51" t="s">
        <v>69</v>
      </c>
      <c r="J48" s="52" t="s">
        <v>70</v>
      </c>
      <c r="K48" s="53"/>
      <c r="L48" s="51" t="s">
        <v>69</v>
      </c>
      <c r="M48" s="51" t="s">
        <v>31</v>
      </c>
      <c r="N48" s="51" t="s">
        <v>69</v>
      </c>
      <c r="O48" s="51" t="s">
        <v>41</v>
      </c>
      <c r="P48" s="54" t="s">
        <v>69</v>
      </c>
      <c r="Q48" s="115" t="s">
        <v>71</v>
      </c>
      <c r="R48" s="112"/>
      <c r="S48" s="54" t="s">
        <v>69</v>
      </c>
      <c r="T48" s="55"/>
      <c r="U48" s="56"/>
      <c r="V48" s="57"/>
      <c r="W48" s="48"/>
      <c r="X48" s="58"/>
      <c r="Y48" s="110" t="s">
        <v>72</v>
      </c>
      <c r="Z48" s="111"/>
      <c r="AA48" s="112"/>
      <c r="AB48" s="59"/>
      <c r="AC48" s="59"/>
      <c r="AD48" s="60"/>
      <c r="AH48" s="78"/>
      <c r="AI48" s="78"/>
    </row>
    <row r="49" spans="1:35" ht="27.75" customHeight="1">
      <c r="A49" s="44"/>
      <c r="B49" s="44"/>
      <c r="C49" s="61" t="s">
        <v>73</v>
      </c>
      <c r="D49" s="62">
        <f>COUNTIF(F6:F44,"A")</f>
        <v>3</v>
      </c>
      <c r="E49" s="63">
        <f>IF(D49=0,"",D49/SUM(J49+Q49)*100)</f>
        <v>7.6923076923076925</v>
      </c>
      <c r="F49" s="62">
        <f>COUNTIF(F6:F44,"B")</f>
        <v>12</v>
      </c>
      <c r="G49" s="62">
        <f>IF(F49=0,"",F49/SUM(J49+Q49)*100)</f>
        <v>30.76923076923077</v>
      </c>
      <c r="H49" s="62">
        <f>COUNTIF(F6:F44,"C")</f>
        <v>8</v>
      </c>
      <c r="I49" s="62">
        <f>IF(H49=0,"",H49/SUM(J49+Q49)*100)</f>
        <v>20.51282051282051</v>
      </c>
      <c r="J49" s="64">
        <f aca="true" t="shared" si="15" ref="J49:J57">D49+F49+H49</f>
        <v>23</v>
      </c>
      <c r="K49" s="65"/>
      <c r="L49" s="62">
        <f>IF(J49=0,"",J49/SUM(J49+Q49)*100)</f>
        <v>58.97435897435898</v>
      </c>
      <c r="M49" s="62">
        <f>COUNTIF(F6:F44,"D")</f>
        <v>11</v>
      </c>
      <c r="N49" s="66">
        <f>IF(M49=0,"",M49/SUM(J49+Q49)*100)</f>
        <v>28.205128205128204</v>
      </c>
      <c r="O49" s="62">
        <f>COUNTIF(F6:F44,"E")</f>
        <v>5</v>
      </c>
      <c r="P49" s="67">
        <f>IF(O49=0,"",O49/SUM(I49+S49)*100)</f>
        <v>8.125</v>
      </c>
      <c r="Q49" s="106">
        <f aca="true" t="shared" si="16" ref="Q49:Q57">M49+O49</f>
        <v>16</v>
      </c>
      <c r="R49" s="107"/>
      <c r="S49" s="68">
        <f>IF(Q49=0,"",Q49/SUM(J49+Q49)*100)</f>
        <v>41.02564102564102</v>
      </c>
      <c r="T49" s="69"/>
      <c r="U49" s="57"/>
      <c r="V49" s="57"/>
      <c r="W49" s="48"/>
      <c r="X49" s="70"/>
      <c r="Y49" s="79"/>
      <c r="Z49" s="80">
        <f>COUNTIF(AD6:AD44,"0")</f>
        <v>8</v>
      </c>
      <c r="AA49" s="81"/>
      <c r="AB49" s="71"/>
      <c r="AC49" s="71"/>
      <c r="AD49" s="60"/>
      <c r="AH49" s="78"/>
      <c r="AI49" s="78"/>
    </row>
    <row r="50" spans="1:35" ht="27.75" customHeight="1">
      <c r="A50" s="44"/>
      <c r="B50" s="44"/>
      <c r="C50" s="61" t="s">
        <v>74</v>
      </c>
      <c r="D50" s="62">
        <f>COUNTIF(H6:H44,"A")</f>
        <v>4</v>
      </c>
      <c r="E50" s="63">
        <f aca="true" t="shared" si="17" ref="E50:E57">IF(D50=0,"",D50/SUM(J50+Q50)*100)</f>
        <v>10.256410256410255</v>
      </c>
      <c r="F50" s="62">
        <f>COUNTIF(H6:H44,"B")</f>
        <v>9</v>
      </c>
      <c r="G50" s="62">
        <f aca="true" t="shared" si="18" ref="G50:G57">IF(F50=0,"",F50/SUM(J50+Q50)*100)</f>
        <v>23.076923076923077</v>
      </c>
      <c r="H50" s="62">
        <f>COUNTIF(H6:H44,"C")</f>
        <v>11</v>
      </c>
      <c r="I50" s="62">
        <f aca="true" t="shared" si="19" ref="I50:I57">IF(H50=0,"",H50/SUM(J50+Q50)*100)</f>
        <v>28.205128205128204</v>
      </c>
      <c r="J50" s="64">
        <f t="shared" si="15"/>
        <v>24</v>
      </c>
      <c r="K50" s="65"/>
      <c r="L50" s="62">
        <f aca="true" t="shared" si="20" ref="L50:L57">IF(J50=0,"",J50/SUM(J50+Q50)*100)</f>
        <v>61.53846153846154</v>
      </c>
      <c r="M50" s="62">
        <f>COUNTIF(H6:H44,"D")</f>
        <v>5</v>
      </c>
      <c r="N50" s="66">
        <f aca="true" t="shared" si="21" ref="N50:N57">IF(M50=0,"",M50/SUM(J50+Q50)*100)</f>
        <v>12.82051282051282</v>
      </c>
      <c r="O50" s="62">
        <f>COUNTIF(H6:H44,"E")</f>
        <v>10</v>
      </c>
      <c r="P50" s="67">
        <f aca="true" t="shared" si="22" ref="P50:P57">IF(O50=0,"",O50/SUM(I50+S50)*100)</f>
        <v>15</v>
      </c>
      <c r="Q50" s="106">
        <f t="shared" si="16"/>
        <v>15</v>
      </c>
      <c r="R50" s="107"/>
      <c r="S50" s="68">
        <f aca="true" t="shared" si="23" ref="S50:S57">IF(Q50=0,"",Q50/SUM(J50+Q50)*100)</f>
        <v>38.46153846153847</v>
      </c>
      <c r="T50" s="69"/>
      <c r="U50" s="57"/>
      <c r="V50" s="57"/>
      <c r="W50" s="48"/>
      <c r="X50" s="70"/>
      <c r="Y50" s="110" t="s">
        <v>75</v>
      </c>
      <c r="Z50" s="111"/>
      <c r="AA50" s="112"/>
      <c r="AB50" s="72"/>
      <c r="AC50" s="72"/>
      <c r="AD50" s="60"/>
      <c r="AH50" s="78"/>
      <c r="AI50" s="78"/>
    </row>
    <row r="51" spans="1:35" ht="27.75" customHeight="1">
      <c r="A51" s="44"/>
      <c r="B51" s="44"/>
      <c r="C51" s="61" t="s">
        <v>76</v>
      </c>
      <c r="D51" s="62">
        <f>COUNTIF(K6:K44,"A")</f>
        <v>5</v>
      </c>
      <c r="E51" s="63">
        <f t="shared" si="17"/>
        <v>12.82051282051282</v>
      </c>
      <c r="F51" s="62">
        <f>COUNTIF(K6:K44,"B")</f>
        <v>7</v>
      </c>
      <c r="G51" s="62">
        <f t="shared" si="18"/>
        <v>17.94871794871795</v>
      </c>
      <c r="H51" s="62">
        <f>COUNTIF(K6:K44,"C")</f>
        <v>11</v>
      </c>
      <c r="I51" s="62">
        <f t="shared" si="19"/>
        <v>28.205128205128204</v>
      </c>
      <c r="J51" s="64">
        <f t="shared" si="15"/>
        <v>23</v>
      </c>
      <c r="K51" s="65"/>
      <c r="L51" s="62">
        <f t="shared" si="20"/>
        <v>58.97435897435898</v>
      </c>
      <c r="M51" s="62">
        <f>COUNTIF(K6:K44,"D")</f>
        <v>15</v>
      </c>
      <c r="N51" s="66">
        <f t="shared" si="21"/>
        <v>38.46153846153847</v>
      </c>
      <c r="O51" s="62">
        <f>COUNTIF(K6:K44,"E")</f>
        <v>1</v>
      </c>
      <c r="P51" s="67">
        <f t="shared" si="22"/>
        <v>1.4444444444444446</v>
      </c>
      <c r="Q51" s="106">
        <f t="shared" si="16"/>
        <v>16</v>
      </c>
      <c r="R51" s="107"/>
      <c r="S51" s="68">
        <f t="shared" si="23"/>
        <v>41.02564102564102</v>
      </c>
      <c r="T51" s="69"/>
      <c r="U51" s="57"/>
      <c r="V51" s="57"/>
      <c r="W51" s="48"/>
      <c r="X51" s="70"/>
      <c r="Y51" s="79"/>
      <c r="Z51" s="80">
        <f>IF(Z49=0,"",Z49/SUM(J49+Q49)*100)</f>
        <v>20.51282051282051</v>
      </c>
      <c r="AA51" s="82" t="s">
        <v>69</v>
      </c>
      <c r="AB51" s="72"/>
      <c r="AC51" s="72"/>
      <c r="AD51" s="60"/>
      <c r="AH51" s="78"/>
      <c r="AI51" s="78"/>
    </row>
    <row r="52" spans="1:35" ht="27.75" customHeight="1">
      <c r="A52" s="44"/>
      <c r="B52" s="44"/>
      <c r="C52" s="61" t="s">
        <v>77</v>
      </c>
      <c r="D52" s="62">
        <f>COUNTIF(M6:M44,"A")</f>
        <v>7</v>
      </c>
      <c r="E52" s="63">
        <f>IF(D52=0,"",D52/SUM(J52+Q52)*100)</f>
        <v>17.94871794871795</v>
      </c>
      <c r="F52" s="62">
        <f>COUNTIF(M6:M44,"B")</f>
        <v>10</v>
      </c>
      <c r="G52" s="62">
        <f t="shared" si="18"/>
        <v>25.64102564102564</v>
      </c>
      <c r="H52" s="62">
        <f>COUNTIF(M6:M44,"C")</f>
        <v>3</v>
      </c>
      <c r="I52" s="62">
        <f t="shared" si="19"/>
        <v>7.6923076923076925</v>
      </c>
      <c r="J52" s="64">
        <f t="shared" si="15"/>
        <v>20</v>
      </c>
      <c r="K52" s="65"/>
      <c r="L52" s="62">
        <f t="shared" si="20"/>
        <v>51.28205128205128</v>
      </c>
      <c r="M52" s="62">
        <f>COUNTIF(M6:M44,"D")</f>
        <v>9</v>
      </c>
      <c r="N52" s="66">
        <f t="shared" si="21"/>
        <v>23.076923076923077</v>
      </c>
      <c r="O52" s="62">
        <f>COUNTIF(M6:M44,"E")</f>
        <v>10</v>
      </c>
      <c r="P52" s="67">
        <f t="shared" si="22"/>
        <v>17.727272727272727</v>
      </c>
      <c r="Q52" s="106">
        <f t="shared" si="16"/>
        <v>19</v>
      </c>
      <c r="R52" s="107"/>
      <c r="S52" s="68">
        <f t="shared" si="23"/>
        <v>48.717948717948715</v>
      </c>
      <c r="T52" s="69"/>
      <c r="U52" s="57"/>
      <c r="V52" s="57"/>
      <c r="W52" s="48"/>
      <c r="X52" s="48"/>
      <c r="Y52" s="48"/>
      <c r="Z52" s="48"/>
      <c r="AA52" s="49"/>
      <c r="AB52" s="49"/>
      <c r="AC52" s="49"/>
      <c r="AH52" s="78"/>
      <c r="AI52" s="78"/>
    </row>
    <row r="53" spans="1:35" ht="27.75" customHeight="1">
      <c r="A53" s="44"/>
      <c r="B53" s="44"/>
      <c r="C53" s="61" t="s">
        <v>3</v>
      </c>
      <c r="D53" s="62">
        <f>COUNTIF(P6:P44,"A")</f>
        <v>2</v>
      </c>
      <c r="E53" s="63">
        <f t="shared" si="17"/>
        <v>5.128205128205128</v>
      </c>
      <c r="F53" s="62">
        <f>COUNTIF(P6:P44,"B")</f>
        <v>10</v>
      </c>
      <c r="G53" s="62">
        <f t="shared" si="18"/>
        <v>25.64102564102564</v>
      </c>
      <c r="H53" s="62">
        <f>COUNTIF(P6:P44,"C")</f>
        <v>8</v>
      </c>
      <c r="I53" s="62">
        <f t="shared" si="19"/>
        <v>20.51282051282051</v>
      </c>
      <c r="J53" s="64">
        <f t="shared" si="15"/>
        <v>20</v>
      </c>
      <c r="K53" s="65"/>
      <c r="L53" s="62">
        <f t="shared" si="20"/>
        <v>51.28205128205128</v>
      </c>
      <c r="M53" s="62">
        <f>COUNTIF(P6:P44,"D")</f>
        <v>10</v>
      </c>
      <c r="N53" s="66">
        <f t="shared" si="21"/>
        <v>25.64102564102564</v>
      </c>
      <c r="O53" s="62">
        <f>COUNTIF(P6:P44,"E")</f>
        <v>9</v>
      </c>
      <c r="P53" s="67">
        <f t="shared" si="22"/>
        <v>13</v>
      </c>
      <c r="Q53" s="106">
        <f t="shared" si="16"/>
        <v>19</v>
      </c>
      <c r="R53" s="107"/>
      <c r="S53" s="68">
        <f t="shared" si="23"/>
        <v>48.717948717948715</v>
      </c>
      <c r="T53" s="69"/>
      <c r="U53" s="57"/>
      <c r="V53" s="57"/>
      <c r="W53" s="48"/>
      <c r="X53" s="48"/>
      <c r="Y53" s="48"/>
      <c r="Z53" s="48"/>
      <c r="AA53" s="49"/>
      <c r="AB53" s="49"/>
      <c r="AC53" s="49"/>
      <c r="AH53" s="78"/>
      <c r="AI53" s="78"/>
    </row>
    <row r="54" spans="1:35" ht="27.75" customHeight="1">
      <c r="A54" s="44"/>
      <c r="B54" s="44"/>
      <c r="C54" s="61" t="s">
        <v>78</v>
      </c>
      <c r="D54" s="62">
        <f>COUNTIF(T6:T44,"A")</f>
        <v>0</v>
      </c>
      <c r="E54" s="63">
        <f t="shared" si="17"/>
      </c>
      <c r="F54" s="62">
        <f>COUNTIF(T6:T44,"B")</f>
        <v>1</v>
      </c>
      <c r="G54" s="62">
        <f t="shared" si="18"/>
        <v>2.564102564102564</v>
      </c>
      <c r="H54" s="62">
        <f>COUNTIF(T6:T44,"C")</f>
        <v>1</v>
      </c>
      <c r="I54" s="62">
        <f t="shared" si="19"/>
        <v>2.564102564102564</v>
      </c>
      <c r="J54" s="64">
        <f t="shared" si="15"/>
        <v>2</v>
      </c>
      <c r="K54" s="65"/>
      <c r="L54" s="62">
        <f t="shared" si="20"/>
        <v>5.128205128205128</v>
      </c>
      <c r="M54" s="62">
        <f>COUNTIF(T6:T44,"D")</f>
        <v>26</v>
      </c>
      <c r="N54" s="66">
        <f t="shared" si="21"/>
        <v>66.66666666666666</v>
      </c>
      <c r="O54" s="62">
        <f>COUNTIF(T6:T44,"E")</f>
        <v>11</v>
      </c>
      <c r="P54" s="67">
        <f t="shared" si="22"/>
        <v>11.289473684210527</v>
      </c>
      <c r="Q54" s="106">
        <f t="shared" si="16"/>
        <v>37</v>
      </c>
      <c r="R54" s="107"/>
      <c r="S54" s="68">
        <f t="shared" si="23"/>
        <v>94.87179487179486</v>
      </c>
      <c r="T54" s="69"/>
      <c r="U54" s="57"/>
      <c r="V54" s="57"/>
      <c r="W54" s="48"/>
      <c r="X54" s="48"/>
      <c r="Y54" s="48"/>
      <c r="Z54" s="48"/>
      <c r="AA54" s="49"/>
      <c r="AB54" s="49"/>
      <c r="AC54" s="49"/>
      <c r="AH54" s="78"/>
      <c r="AI54" s="78"/>
    </row>
    <row r="55" spans="1:35" ht="27.75" customHeight="1">
      <c r="A55" s="44"/>
      <c r="B55" s="44"/>
      <c r="C55" s="61" t="s">
        <v>22</v>
      </c>
      <c r="D55" s="62">
        <f>COUNTIF(V6:V44,"A")</f>
        <v>18</v>
      </c>
      <c r="E55" s="63">
        <f t="shared" si="17"/>
        <v>46.15384615384615</v>
      </c>
      <c r="F55" s="62">
        <f>COUNTIF(V6:V44,"B")</f>
        <v>9</v>
      </c>
      <c r="G55" s="62">
        <f t="shared" si="18"/>
        <v>23.076923076923077</v>
      </c>
      <c r="H55" s="62">
        <f>COUNTIF(V6:V44,"C")</f>
        <v>12</v>
      </c>
      <c r="I55" s="62">
        <f t="shared" si="19"/>
        <v>30.76923076923077</v>
      </c>
      <c r="J55" s="64">
        <f t="shared" si="15"/>
        <v>39</v>
      </c>
      <c r="K55" s="65"/>
      <c r="L55" s="62">
        <f t="shared" si="20"/>
        <v>100</v>
      </c>
      <c r="M55" s="62">
        <f>COUNTIF(V6:V44,"D")</f>
        <v>0</v>
      </c>
      <c r="N55" s="66">
        <f t="shared" si="21"/>
      </c>
      <c r="O55" s="62">
        <f>COUNTIF(V6:V44,"E")</f>
        <v>0</v>
      </c>
      <c r="P55" s="67">
        <f t="shared" si="22"/>
      </c>
      <c r="Q55" s="106">
        <f t="shared" si="16"/>
        <v>0</v>
      </c>
      <c r="R55" s="107"/>
      <c r="S55" s="68">
        <f t="shared" si="23"/>
      </c>
      <c r="T55" s="69"/>
      <c r="U55" s="57"/>
      <c r="V55" s="57"/>
      <c r="W55" s="48"/>
      <c r="X55" s="48"/>
      <c r="Y55" s="48"/>
      <c r="Z55" s="48"/>
      <c r="AA55" s="49"/>
      <c r="AB55" s="49"/>
      <c r="AC55" s="49"/>
      <c r="AH55" s="78"/>
      <c r="AI55" s="78"/>
    </row>
    <row r="56" spans="1:35" ht="27.75" customHeight="1">
      <c r="A56" s="44"/>
      <c r="B56" s="44"/>
      <c r="C56" s="73" t="s">
        <v>23</v>
      </c>
      <c r="D56" s="62">
        <f>COUNTIF(X6:X44,"A")</f>
        <v>1</v>
      </c>
      <c r="E56" s="63">
        <f t="shared" si="17"/>
        <v>2.564102564102564</v>
      </c>
      <c r="F56" s="62">
        <f>COUNTIF(X6:X44,"B")</f>
        <v>9</v>
      </c>
      <c r="G56" s="62">
        <f t="shared" si="18"/>
        <v>23.076923076923077</v>
      </c>
      <c r="H56" s="62">
        <f>COUNTIF(X6:X44,"C")</f>
        <v>9</v>
      </c>
      <c r="I56" s="62">
        <f t="shared" si="19"/>
        <v>23.076923076923077</v>
      </c>
      <c r="J56" s="109">
        <f t="shared" si="15"/>
        <v>19</v>
      </c>
      <c r="K56" s="109"/>
      <c r="L56" s="62">
        <f t="shared" si="20"/>
        <v>48.717948717948715</v>
      </c>
      <c r="M56" s="62">
        <f>COUNTIF(X6:X44,"D")</f>
        <v>18</v>
      </c>
      <c r="N56" s="66">
        <f t="shared" si="21"/>
        <v>46.15384615384615</v>
      </c>
      <c r="O56" s="62">
        <f>COUNTIF(X6:X44,"E")</f>
        <v>2</v>
      </c>
      <c r="P56" s="67">
        <f t="shared" si="22"/>
        <v>2.6896551724137936</v>
      </c>
      <c r="Q56" s="106">
        <f t="shared" si="16"/>
        <v>20</v>
      </c>
      <c r="R56" s="107"/>
      <c r="S56" s="68">
        <f>IF(Q56=0,"",Q56/SUM(J56+Q56)*100)</f>
        <v>51.28205128205128</v>
      </c>
      <c r="T56" s="69"/>
      <c r="U56" s="57"/>
      <c r="V56" s="48"/>
      <c r="W56" s="48"/>
      <c r="X56" s="48"/>
      <c r="Y56" s="48"/>
      <c r="Z56" s="48"/>
      <c r="AA56" s="49"/>
      <c r="AB56" s="49"/>
      <c r="AC56" s="49"/>
      <c r="AH56" s="78"/>
      <c r="AI56" s="78"/>
    </row>
    <row r="57" spans="1:35" ht="27.75" customHeight="1">
      <c r="A57" s="44"/>
      <c r="B57" s="44"/>
      <c r="C57" s="73" t="s">
        <v>24</v>
      </c>
      <c r="D57" s="62">
        <f>COUNTIF(Z6:Z44,"A")</f>
        <v>2</v>
      </c>
      <c r="E57" s="63">
        <f t="shared" si="17"/>
        <v>5.128205128205128</v>
      </c>
      <c r="F57" s="62">
        <f>COUNTIF(Z6:Z44,"B")</f>
        <v>19</v>
      </c>
      <c r="G57" s="62">
        <f t="shared" si="18"/>
        <v>48.717948717948715</v>
      </c>
      <c r="H57" s="62">
        <f>COUNTIF(Z6:Z44,"C")</f>
        <v>11</v>
      </c>
      <c r="I57" s="62">
        <f t="shared" si="19"/>
        <v>28.205128205128204</v>
      </c>
      <c r="J57" s="109">
        <f t="shared" si="15"/>
        <v>32</v>
      </c>
      <c r="K57" s="109"/>
      <c r="L57" s="62">
        <f t="shared" si="20"/>
        <v>82.05128205128204</v>
      </c>
      <c r="M57" s="62">
        <f>COUNTIF(Z6:Z44,"D")</f>
        <v>7</v>
      </c>
      <c r="N57" s="66">
        <f t="shared" si="21"/>
        <v>17.94871794871795</v>
      </c>
      <c r="O57" s="62">
        <f>COUNTIF(Z6:Z44,"E")</f>
        <v>0</v>
      </c>
      <c r="P57" s="67">
        <f t="shared" si="22"/>
      </c>
      <c r="Q57" s="106">
        <f t="shared" si="16"/>
        <v>7</v>
      </c>
      <c r="R57" s="107"/>
      <c r="S57" s="68">
        <f t="shared" si="23"/>
        <v>17.94871794871795</v>
      </c>
      <c r="T57" s="69"/>
      <c r="U57" s="57"/>
      <c r="V57" s="48"/>
      <c r="W57" s="48"/>
      <c r="X57" s="48"/>
      <c r="Y57" s="48"/>
      <c r="Z57" s="48"/>
      <c r="AA57" s="49"/>
      <c r="AB57" s="49"/>
      <c r="AC57" s="49"/>
      <c r="AH57" s="78"/>
      <c r="AI57" s="78"/>
    </row>
    <row r="58" spans="3:35" ht="18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9"/>
      <c r="AB58" s="49"/>
      <c r="AC58" s="49"/>
      <c r="AH58" s="14"/>
      <c r="AI58" s="14"/>
    </row>
    <row r="59" spans="34:35" ht="12.75">
      <c r="AH59" s="14"/>
      <c r="AI59" s="14"/>
    </row>
    <row r="60" spans="3:13" ht="12.75">
      <c r="C60" s="108" t="s">
        <v>121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</sheetData>
  <mergeCells count="27">
    <mergeCell ref="Q52:R52"/>
    <mergeCell ref="Q53:R53"/>
    <mergeCell ref="Q54:R54"/>
    <mergeCell ref="C60:M60"/>
    <mergeCell ref="Q55:R55"/>
    <mergeCell ref="J56:K56"/>
    <mergeCell ref="Q56:R56"/>
    <mergeCell ref="J57:K57"/>
    <mergeCell ref="Q57:R57"/>
    <mergeCell ref="Q49:R49"/>
    <mergeCell ref="Q50:R50"/>
    <mergeCell ref="Y50:AA50"/>
    <mergeCell ref="Q51:R51"/>
    <mergeCell ref="Q4:R4"/>
    <mergeCell ref="Q48:R48"/>
    <mergeCell ref="Y48:AA48"/>
    <mergeCell ref="AA4:AA5"/>
    <mergeCell ref="AD4:AD5"/>
    <mergeCell ref="AE4:AE5"/>
    <mergeCell ref="F46:P46"/>
    <mergeCell ref="S4:T4"/>
    <mergeCell ref="U4:V4"/>
    <mergeCell ref="W4:X4"/>
    <mergeCell ref="Y4:Z4"/>
    <mergeCell ref="D4:H4"/>
    <mergeCell ref="I4:M4"/>
    <mergeCell ref="N4:P4"/>
  </mergeCells>
  <conditionalFormatting sqref="U58:U65536 W45:W65536 U45:U48 Y45:Y65536 G58:G65536 L58:L65536 J58:J65536 O58:O65536 J45 L47:L48 J47:J48 L45 G47:G48 O47 N48 G45 O45 Y1:Y5 U1:U5 W1:W5 J5 L5 L1:L3 O1:O3 O5 J1:J3 G1:G3 G5">
    <cfRule type="cellIs" priority="1" dxfId="0" operator="lessThan" stopIfTrue="1">
      <formula>40</formula>
    </cfRule>
  </conditionalFormatting>
  <conditionalFormatting sqref="D49:O57 S49:U57">
    <cfRule type="cellIs" priority="2" dxfId="1" operator="lessThan" stopIfTrue="1">
      <formula>40</formula>
    </cfRule>
  </conditionalFormatting>
  <conditionalFormatting sqref="S62:S65536 S4">
    <cfRule type="cellIs" priority="3" dxfId="2" operator="lessThan" stopIfTrue="1">
      <formula>40</formula>
    </cfRule>
  </conditionalFormatting>
  <conditionalFormatting sqref="S45:S48 S58:S61 P48">
    <cfRule type="cellIs" priority="4" dxfId="3" operator="lessThan" stopIfTrue="1">
      <formula>40</formula>
    </cfRule>
  </conditionalFormatting>
  <conditionalFormatting sqref="P49:P57">
    <cfRule type="cellIs" priority="5" dxfId="4" operator="lessThan" stopIfTrue="1">
      <formula>40</formula>
    </cfRule>
  </conditionalFormatting>
  <conditionalFormatting sqref="L6:L44 G6:G44 J6:J44 U6:U44">
    <cfRule type="cellIs" priority="6" dxfId="5" operator="lessThan" stopIfTrue="1">
      <formula>40</formula>
    </cfRule>
  </conditionalFormatting>
  <conditionalFormatting sqref="S1:S3">
    <cfRule type="cellIs" priority="7" dxfId="6" operator="lessThan" stopIfTrue="1">
      <formula>40</formula>
    </cfRule>
  </conditionalFormatting>
  <conditionalFormatting sqref="E6:E44 O6:O44">
    <cfRule type="cellIs" priority="8" dxfId="7" operator="lessThan" stopIfTrue="1">
      <formula>40</formula>
    </cfRule>
  </conditionalFormatting>
  <conditionalFormatting sqref="W6:W44">
    <cfRule type="cellIs" priority="9" dxfId="8" operator="lessThan" stopIfTrue="1">
      <formula>40</formula>
    </cfRule>
  </conditionalFormatting>
  <conditionalFormatting sqref="R6:R44">
    <cfRule type="cellIs" priority="10" dxfId="2" operator="lessThan" stopIfTrue="1">
      <formula>20</formula>
    </cfRule>
  </conditionalFormatting>
  <printOptions/>
  <pageMargins left="0.75" right="0.75" top="1" bottom="1" header="0.5" footer="0.5"/>
  <pageSetup horizontalDpi="600" verticalDpi="600" orientation="landscape" paperSize="9" scale="52" r:id="rId2"/>
  <colBreaks count="1" manualBreakCount="1">
    <brk id="3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zoomScale="50" zoomScaleNormal="50" workbookViewId="0" topLeftCell="A1">
      <selection activeCell="G6" sqref="G6:G44"/>
    </sheetView>
  </sheetViews>
  <sheetFormatPr defaultColWidth="9.140625" defaultRowHeight="12.75"/>
  <cols>
    <col min="1" max="1" width="4.28125" style="8" customWidth="1"/>
    <col min="2" max="2" width="38.140625" style="8" bestFit="1" customWidth="1"/>
    <col min="3" max="3" width="17.57421875" style="8" bestFit="1" customWidth="1"/>
    <col min="4" max="4" width="6.7109375" style="8" customWidth="1"/>
    <col min="5" max="5" width="7.57421875" style="8" customWidth="1"/>
    <col min="6" max="7" width="6.7109375" style="8" customWidth="1"/>
    <col min="8" max="8" width="7.57421875" style="8" customWidth="1"/>
    <col min="9" max="9" width="6.7109375" style="8" customWidth="1"/>
    <col min="10" max="10" width="7.00390625" style="8" customWidth="1"/>
    <col min="11" max="18" width="6.7109375" style="8" customWidth="1"/>
    <col min="19" max="19" width="6.7109375" style="74" customWidth="1"/>
    <col min="20" max="24" width="6.7109375" style="8" customWidth="1"/>
    <col min="25" max="25" width="7.140625" style="8" customWidth="1"/>
    <col min="26" max="26" width="7.421875" style="8" customWidth="1"/>
    <col min="27" max="27" width="8.8515625" style="74" customWidth="1"/>
    <col min="28" max="28" width="6.7109375" style="74" customWidth="1"/>
    <col min="29" max="29" width="5.7109375" style="74" customWidth="1"/>
    <col min="30" max="30" width="7.421875" style="8" customWidth="1"/>
    <col min="31" max="31" width="6.7109375" style="8" customWidth="1"/>
    <col min="32" max="33" width="4.7109375" style="8" customWidth="1"/>
    <col min="34" max="35" width="12.00390625" style="8" hidden="1" customWidth="1"/>
    <col min="36" max="36" width="4.57421875" style="8" customWidth="1"/>
    <col min="37" max="37" width="4.28125" style="8" customWidth="1"/>
    <col min="38" max="38" width="4.140625" style="8" customWidth="1"/>
    <col min="39" max="39" width="2.57421875" style="8" customWidth="1"/>
    <col min="40" max="40" width="7.140625" style="8" customWidth="1"/>
    <col min="41" max="41" width="5.00390625" style="8" customWidth="1"/>
    <col min="42" max="42" width="7.8515625" style="8" customWidth="1"/>
    <col min="43" max="16384" width="9.140625" style="8" customWidth="1"/>
  </cols>
  <sheetData>
    <row r="1" spans="1:38" ht="20.25">
      <c r="A1" s="1" t="s">
        <v>79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6"/>
      <c r="AB1" s="6"/>
      <c r="AC1" s="6"/>
      <c r="AD1" s="7"/>
      <c r="AE1" s="7"/>
      <c r="AF1" s="7"/>
      <c r="AG1" s="7"/>
      <c r="AH1" s="7"/>
      <c r="AI1" s="7"/>
      <c r="AJ1" s="7"/>
      <c r="AK1" s="7"/>
      <c r="AL1" s="7"/>
    </row>
    <row r="2" spans="1:41" ht="20.25">
      <c r="A2" s="1" t="s">
        <v>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2"/>
      <c r="AB2" s="12"/>
      <c r="AC2" s="12"/>
      <c r="AD2" s="13"/>
      <c r="AE2" s="13"/>
      <c r="AF2" s="7"/>
      <c r="AG2" s="7"/>
      <c r="AH2" s="7"/>
      <c r="AI2" s="7"/>
      <c r="AJ2" s="7"/>
      <c r="AK2" s="7"/>
      <c r="AL2" s="7"/>
      <c r="AN2" s="14"/>
      <c r="AO2" s="14"/>
    </row>
    <row r="3" spans="1:33" s="20" customFormat="1" ht="20.25">
      <c r="A3" s="15" t="s">
        <v>126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8"/>
      <c r="AB3" s="18"/>
      <c r="AC3" s="18"/>
      <c r="AD3" s="19"/>
      <c r="AE3" s="19"/>
      <c r="AG3" s="75"/>
    </row>
    <row r="4" spans="1:38" s="25" customFormat="1" ht="18.75">
      <c r="A4" s="21"/>
      <c r="B4" s="21"/>
      <c r="C4" s="22"/>
      <c r="D4" s="125" t="s">
        <v>1</v>
      </c>
      <c r="E4" s="126"/>
      <c r="F4" s="126"/>
      <c r="G4" s="126"/>
      <c r="H4" s="124"/>
      <c r="I4" s="125" t="s">
        <v>2</v>
      </c>
      <c r="J4" s="126"/>
      <c r="K4" s="126"/>
      <c r="L4" s="126"/>
      <c r="M4" s="124"/>
      <c r="N4" s="125" t="s">
        <v>3</v>
      </c>
      <c r="O4" s="126"/>
      <c r="P4" s="124"/>
      <c r="Q4" s="113" t="s">
        <v>4</v>
      </c>
      <c r="R4" s="114"/>
      <c r="S4" s="123" t="s">
        <v>5</v>
      </c>
      <c r="T4" s="124"/>
      <c r="U4" s="125" t="s">
        <v>7</v>
      </c>
      <c r="V4" s="124"/>
      <c r="W4" s="125" t="s">
        <v>6</v>
      </c>
      <c r="X4" s="124"/>
      <c r="Y4" s="125" t="s">
        <v>8</v>
      </c>
      <c r="Z4" s="124"/>
      <c r="AA4" s="129" t="s">
        <v>9</v>
      </c>
      <c r="AB4" s="23" t="s">
        <v>10</v>
      </c>
      <c r="AC4" s="23"/>
      <c r="AD4" s="103" t="s">
        <v>132</v>
      </c>
      <c r="AE4" s="130" t="s">
        <v>12</v>
      </c>
      <c r="AF4" s="127" t="s">
        <v>28</v>
      </c>
      <c r="AG4" s="127" t="s">
        <v>27</v>
      </c>
      <c r="AH4" s="127"/>
      <c r="AI4" s="127"/>
      <c r="AJ4" s="127" t="s">
        <v>32</v>
      </c>
      <c r="AK4" s="127" t="s">
        <v>31</v>
      </c>
      <c r="AL4" s="127" t="s">
        <v>41</v>
      </c>
    </row>
    <row r="5" spans="1:38" s="20" customFormat="1" ht="24.75" customHeight="1">
      <c r="A5" s="26" t="s">
        <v>13</v>
      </c>
      <c r="B5" s="26"/>
      <c r="C5" s="27" t="s">
        <v>14</v>
      </c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17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17</v>
      </c>
      <c r="N5" s="28" t="s">
        <v>15</v>
      </c>
      <c r="O5" s="28" t="s">
        <v>19</v>
      </c>
      <c r="P5" s="27" t="s">
        <v>17</v>
      </c>
      <c r="Q5" s="29" t="s">
        <v>20</v>
      </c>
      <c r="R5" s="30" t="s">
        <v>21</v>
      </c>
      <c r="S5" s="31" t="s">
        <v>9</v>
      </c>
      <c r="T5" s="27" t="s">
        <v>17</v>
      </c>
      <c r="U5" s="32" t="s">
        <v>23</v>
      </c>
      <c r="V5" s="27" t="s">
        <v>17</v>
      </c>
      <c r="W5" s="32" t="s">
        <v>22</v>
      </c>
      <c r="X5" s="27" t="s">
        <v>17</v>
      </c>
      <c r="Y5" s="32" t="s">
        <v>24</v>
      </c>
      <c r="Z5" s="27" t="s">
        <v>17</v>
      </c>
      <c r="AA5" s="102"/>
      <c r="AB5" s="33" t="s">
        <v>25</v>
      </c>
      <c r="AC5" s="33" t="s">
        <v>17</v>
      </c>
      <c r="AD5" s="104"/>
      <c r="AE5" s="131"/>
      <c r="AF5" s="128"/>
      <c r="AG5" s="128"/>
      <c r="AH5" s="128"/>
      <c r="AI5" s="128"/>
      <c r="AJ5" s="128"/>
      <c r="AK5" s="128"/>
      <c r="AL5" s="128"/>
    </row>
    <row r="6" spans="1:38" s="41" customFormat="1" ht="27.75" customHeight="1">
      <c r="A6" s="34">
        <v>1</v>
      </c>
      <c r="B6" s="105" t="s">
        <v>80</v>
      </c>
      <c r="C6" s="84" t="s">
        <v>26</v>
      </c>
      <c r="D6" s="35"/>
      <c r="E6" s="36">
        <v>57</v>
      </c>
      <c r="F6" s="37" t="str">
        <f aca="true" t="shared" si="0" ref="F6:F44">IF(E6="","",IF(E6&gt;=80,"A",IF(E6&gt;=60,"B",IF(E6&gt;=40,"C",IF(E6&gt;=20,"D",IF(E6&gt;=0,"E"))))))</f>
        <v>C</v>
      </c>
      <c r="G6" s="36">
        <v>46</v>
      </c>
      <c r="H6" s="37" t="str">
        <f aca="true" t="shared" si="1" ref="H6:H44">IF(G6="","",IF(G6&gt;=80,"A",IF(G6&gt;=60,"B",IF(G6&gt;=40,"C",IF(G6&gt;=20,"D",IF(G6&gt;=0,"E"))))))</f>
        <v>C</v>
      </c>
      <c r="I6" s="36"/>
      <c r="J6" s="36">
        <v>72</v>
      </c>
      <c r="K6" s="37" t="str">
        <f aca="true" t="shared" si="2" ref="K6:K44">IF(J6="","",IF(J6&gt;=80,"A",IF(J6&gt;=60,"B",IF(J6&gt;=40,"C",IF(J6&gt;=20,"D",IF(J6&gt;=0,"E"))))))</f>
        <v>B</v>
      </c>
      <c r="L6" s="36">
        <v>84</v>
      </c>
      <c r="M6" s="37" t="str">
        <f aca="true" t="shared" si="3" ref="M6:M44">IF(L6="","",IF(L6&gt;=80,"A",IF(L6&gt;=60,"B",IF(L6&gt;=40,"C",IF(L6&gt;=20,"D",IF(L6&gt;=0,"E"))))))</f>
        <v>A</v>
      </c>
      <c r="N6" s="37"/>
      <c r="O6" s="36">
        <v>69</v>
      </c>
      <c r="P6" s="37" t="str">
        <f aca="true" t="shared" si="4" ref="P6:P44">IF(O6="","",IF(O6&gt;=80,"A",IF(O6&gt;=60,"B",IF(O6&gt;=40,"C",IF(O6&gt;=20,"D",IF(O6&gt;=0,"E"))))))</f>
        <v>B</v>
      </c>
      <c r="Q6" s="38">
        <v>25</v>
      </c>
      <c r="R6" s="38">
        <v>20</v>
      </c>
      <c r="S6" s="39">
        <f aca="true" t="shared" si="5" ref="S6:S44">IF(Q6="","",(Q6*1.5+R6))</f>
        <v>57.5</v>
      </c>
      <c r="T6" s="37" t="str">
        <f aca="true" t="shared" si="6" ref="T6:T44">IF(S6&lt;20,"E",IF(R6="","",IF(R6&lt;20,"D",IF(S6="","",IF(S6&gt;=80,"A",IF(S6&gt;=60,"B",IF(S6&gt;=40,"C",IF(S6&gt;=20,"D"))))))))</f>
        <v>C</v>
      </c>
      <c r="U6" s="36">
        <v>40</v>
      </c>
      <c r="V6" s="37" t="str">
        <f aca="true" t="shared" si="7" ref="V6:V44">IF(U6="","",IF(U6&gt;=80,"A",IF(U6&gt;=60,"B",IF(U6&gt;=40,"C",IF(U6&gt;=20,"D",IF(U6&gt;=0,"E"))))))</f>
        <v>C</v>
      </c>
      <c r="W6" s="36">
        <v>62</v>
      </c>
      <c r="X6" s="37" t="str">
        <f aca="true" t="shared" si="8" ref="X6:X44">IF(W6="","",IF(W6&gt;=80,"A",IF(W6&gt;=60,"B",IF(W6&gt;=0,"C"))))</f>
        <v>B</v>
      </c>
      <c r="Y6" s="36">
        <v>47</v>
      </c>
      <c r="Z6" s="37" t="str">
        <f aca="true" t="shared" si="9" ref="Z6:Z44">IF(Y6="","",IF(Y6&gt;=80,"A",IF(Y6&gt;=60,"B",IF(Y6&gt;=40,"C",IF(Y6&gt;=20,"D",IF(Y6&gt;=0,"E"))))))</f>
        <v>C</v>
      </c>
      <c r="AA6" s="39">
        <f aca="true" t="shared" si="10" ref="AA6:AA44">IF(E6="","",SUM(E6,G6,J6,L6,O6,S6,U6,W6,Y6))</f>
        <v>534.5</v>
      </c>
      <c r="AB6" s="39">
        <f aca="true" t="shared" si="11" ref="AB6:AB44">IF(AA6="","",(AA6/9))</f>
        <v>59.388888888888886</v>
      </c>
      <c r="AC6" s="37" t="str">
        <f aca="true" t="shared" si="12" ref="AC6:AC44">IF(AB6="","",IF(AB6&gt;=80,"A",IF(AB6&gt;=60,"B",IF(AB6&gt;=40,"C",IF(AB6&gt;=20,"D",IF(AB6&gt;=0,"E"))))))</f>
        <v>C</v>
      </c>
      <c r="AD6" s="37">
        <f aca="true" t="shared" si="13" ref="AD6:AD44">IF(AA6="","",COUNTIF(E6:P6,"&lt;40")+COUNTIF(Q6,"&lt;20")+COUNTIF(W6:X6,"&lt;40"))</f>
        <v>0</v>
      </c>
      <c r="AE6" s="40">
        <f aca="true" t="shared" si="14" ref="AE6:AE44">IF(AA6="","",RANK(AA6,$AA$6:$AA$44))</f>
        <v>16</v>
      </c>
      <c r="AF6" s="37">
        <f aca="true" t="shared" si="15" ref="AF6:AF44">COUNTIF(E6:V6,"A")</f>
        <v>1</v>
      </c>
      <c r="AG6" s="37">
        <f aca="true" t="shared" si="16" ref="AG6:AG44">COUNTIF(E6:V6,"B")</f>
        <v>2</v>
      </c>
      <c r="AH6" s="37">
        <f aca="true" t="shared" si="17" ref="AH6:AH44">COUNTIF(N6:AG6,"A")</f>
        <v>0</v>
      </c>
      <c r="AI6" s="37">
        <f aca="true" t="shared" si="18" ref="AI6:AI44">COUNTIF(O6:AH6,"A")</f>
        <v>0</v>
      </c>
      <c r="AJ6" s="37">
        <f aca="true" t="shared" si="19" ref="AJ6:AJ44">COUNTIF(E6:V6,"C")</f>
        <v>4</v>
      </c>
      <c r="AK6" s="37">
        <f aca="true" t="shared" si="20" ref="AK6:AK44">COUNTIF(E6:V6,"D")</f>
        <v>0</v>
      </c>
      <c r="AL6" s="37">
        <f aca="true" t="shared" si="21" ref="AL6:AL44">COUNTIF(E6:V6,"E")</f>
        <v>0</v>
      </c>
    </row>
    <row r="7" spans="1:38" s="41" customFormat="1" ht="27.75" customHeight="1">
      <c r="A7" s="42">
        <v>2</v>
      </c>
      <c r="B7" s="83" t="s">
        <v>81</v>
      </c>
      <c r="C7" s="85" t="s">
        <v>29</v>
      </c>
      <c r="D7" s="43"/>
      <c r="E7" s="36">
        <v>64</v>
      </c>
      <c r="F7" s="37" t="str">
        <f t="shared" si="0"/>
        <v>B</v>
      </c>
      <c r="G7" s="36">
        <v>74</v>
      </c>
      <c r="H7" s="37" t="str">
        <f t="shared" si="1"/>
        <v>B</v>
      </c>
      <c r="I7" s="36"/>
      <c r="J7" s="36">
        <v>42</v>
      </c>
      <c r="K7" s="37" t="str">
        <f t="shared" si="2"/>
        <v>C</v>
      </c>
      <c r="L7" s="36">
        <v>63</v>
      </c>
      <c r="M7" s="37" t="str">
        <f t="shared" si="3"/>
        <v>B</v>
      </c>
      <c r="N7" s="37"/>
      <c r="O7" s="36">
        <v>63</v>
      </c>
      <c r="P7" s="37" t="str">
        <f t="shared" si="4"/>
        <v>B</v>
      </c>
      <c r="Q7" s="38">
        <v>20</v>
      </c>
      <c r="R7" s="38">
        <v>20</v>
      </c>
      <c r="S7" s="39">
        <f t="shared" si="5"/>
        <v>50</v>
      </c>
      <c r="T7" s="37" t="str">
        <f t="shared" si="6"/>
        <v>C</v>
      </c>
      <c r="U7" s="36">
        <v>68</v>
      </c>
      <c r="V7" s="37" t="str">
        <f t="shared" si="7"/>
        <v>B</v>
      </c>
      <c r="W7" s="36">
        <v>85</v>
      </c>
      <c r="X7" s="37" t="str">
        <f t="shared" si="8"/>
        <v>A</v>
      </c>
      <c r="Y7" s="36">
        <v>70</v>
      </c>
      <c r="Z7" s="37" t="str">
        <f t="shared" si="9"/>
        <v>B</v>
      </c>
      <c r="AA7" s="39">
        <f t="shared" si="10"/>
        <v>579</v>
      </c>
      <c r="AB7" s="39">
        <f t="shared" si="11"/>
        <v>64.33333333333333</v>
      </c>
      <c r="AC7" s="37" t="str">
        <f t="shared" si="12"/>
        <v>B</v>
      </c>
      <c r="AD7" s="37">
        <f t="shared" si="13"/>
        <v>0</v>
      </c>
      <c r="AE7" s="40">
        <f t="shared" si="14"/>
        <v>14</v>
      </c>
      <c r="AF7" s="37">
        <f t="shared" si="15"/>
        <v>0</v>
      </c>
      <c r="AG7" s="37">
        <f t="shared" si="16"/>
        <v>5</v>
      </c>
      <c r="AH7" s="37">
        <f t="shared" si="17"/>
        <v>1</v>
      </c>
      <c r="AI7" s="37">
        <f t="shared" si="18"/>
        <v>1</v>
      </c>
      <c r="AJ7" s="37">
        <f t="shared" si="19"/>
        <v>2</v>
      </c>
      <c r="AK7" s="37">
        <f t="shared" si="20"/>
        <v>0</v>
      </c>
      <c r="AL7" s="37">
        <f t="shared" si="21"/>
        <v>0</v>
      </c>
    </row>
    <row r="8" spans="1:38" s="41" customFormat="1" ht="27.75" customHeight="1">
      <c r="A8" s="42">
        <v>3</v>
      </c>
      <c r="B8" s="83" t="s">
        <v>82</v>
      </c>
      <c r="C8" s="85" t="s">
        <v>30</v>
      </c>
      <c r="D8" s="43"/>
      <c r="E8" s="36">
        <v>44</v>
      </c>
      <c r="F8" s="37" t="str">
        <f t="shared" si="0"/>
        <v>C</v>
      </c>
      <c r="G8" s="36">
        <v>5</v>
      </c>
      <c r="H8" s="37" t="str">
        <f t="shared" si="1"/>
        <v>E</v>
      </c>
      <c r="I8" s="36"/>
      <c r="J8" s="36">
        <v>28</v>
      </c>
      <c r="K8" s="37" t="str">
        <f t="shared" si="2"/>
        <v>D</v>
      </c>
      <c r="L8" s="36">
        <v>5</v>
      </c>
      <c r="M8" s="37" t="str">
        <f t="shared" si="3"/>
        <v>E</v>
      </c>
      <c r="N8" s="37"/>
      <c r="O8" s="36">
        <v>13</v>
      </c>
      <c r="P8" s="37" t="str">
        <f t="shared" si="4"/>
        <v>E</v>
      </c>
      <c r="Q8" s="38">
        <v>6</v>
      </c>
      <c r="R8" s="38">
        <v>7</v>
      </c>
      <c r="S8" s="39">
        <f t="shared" si="5"/>
        <v>16</v>
      </c>
      <c r="T8" s="37" t="str">
        <f t="shared" si="6"/>
        <v>E</v>
      </c>
      <c r="U8" s="36">
        <v>38</v>
      </c>
      <c r="V8" s="37" t="str">
        <f t="shared" si="7"/>
        <v>D</v>
      </c>
      <c r="W8" s="36">
        <v>67</v>
      </c>
      <c r="X8" s="37" t="str">
        <f t="shared" si="8"/>
        <v>B</v>
      </c>
      <c r="Y8" s="36">
        <v>56</v>
      </c>
      <c r="Z8" s="37" t="str">
        <f t="shared" si="9"/>
        <v>C</v>
      </c>
      <c r="AA8" s="39">
        <f t="shared" si="10"/>
        <v>272</v>
      </c>
      <c r="AB8" s="39">
        <f t="shared" si="11"/>
        <v>30.22222222222222</v>
      </c>
      <c r="AC8" s="37" t="str">
        <f t="shared" si="12"/>
        <v>D</v>
      </c>
      <c r="AD8" s="37">
        <f t="shared" si="13"/>
        <v>5</v>
      </c>
      <c r="AE8" s="40">
        <f t="shared" si="14"/>
        <v>30</v>
      </c>
      <c r="AF8" s="37">
        <f t="shared" si="15"/>
        <v>0</v>
      </c>
      <c r="AG8" s="37">
        <f t="shared" si="16"/>
        <v>0</v>
      </c>
      <c r="AH8" s="37">
        <f t="shared" si="17"/>
        <v>0</v>
      </c>
      <c r="AI8" s="37">
        <f t="shared" si="18"/>
        <v>0</v>
      </c>
      <c r="AJ8" s="37">
        <f t="shared" si="19"/>
        <v>1</v>
      </c>
      <c r="AK8" s="37">
        <f t="shared" si="20"/>
        <v>2</v>
      </c>
      <c r="AL8" s="37">
        <f t="shared" si="21"/>
        <v>4</v>
      </c>
    </row>
    <row r="9" spans="1:38" s="41" customFormat="1" ht="27.75" customHeight="1">
      <c r="A9" s="42">
        <v>4</v>
      </c>
      <c r="B9" s="83" t="s">
        <v>83</v>
      </c>
      <c r="C9" s="85" t="s">
        <v>33</v>
      </c>
      <c r="D9" s="43"/>
      <c r="E9" s="36">
        <v>73</v>
      </c>
      <c r="F9" s="37" t="str">
        <f t="shared" si="0"/>
        <v>B</v>
      </c>
      <c r="G9" s="36">
        <v>82</v>
      </c>
      <c r="H9" s="37" t="str">
        <f t="shared" si="1"/>
        <v>A</v>
      </c>
      <c r="I9" s="36"/>
      <c r="J9" s="36">
        <v>58</v>
      </c>
      <c r="K9" s="37" t="str">
        <f t="shared" si="2"/>
        <v>C</v>
      </c>
      <c r="L9" s="36">
        <v>75</v>
      </c>
      <c r="M9" s="37" t="str">
        <f t="shared" si="3"/>
        <v>B</v>
      </c>
      <c r="N9" s="37"/>
      <c r="O9" s="36">
        <v>65</v>
      </c>
      <c r="P9" s="37" t="str">
        <f t="shared" si="4"/>
        <v>B</v>
      </c>
      <c r="Q9" s="38">
        <v>36</v>
      </c>
      <c r="R9" s="38">
        <v>36</v>
      </c>
      <c r="S9" s="39">
        <f t="shared" si="5"/>
        <v>90</v>
      </c>
      <c r="T9" s="37" t="str">
        <f t="shared" si="6"/>
        <v>A</v>
      </c>
      <c r="U9" s="36">
        <v>72</v>
      </c>
      <c r="V9" s="37" t="str">
        <f t="shared" si="7"/>
        <v>B</v>
      </c>
      <c r="W9" s="36">
        <v>92</v>
      </c>
      <c r="X9" s="37" t="str">
        <f t="shared" si="8"/>
        <v>A</v>
      </c>
      <c r="Y9" s="36">
        <v>74</v>
      </c>
      <c r="Z9" s="37" t="str">
        <f t="shared" si="9"/>
        <v>B</v>
      </c>
      <c r="AA9" s="39">
        <f t="shared" si="10"/>
        <v>681</v>
      </c>
      <c r="AB9" s="39">
        <f t="shared" si="11"/>
        <v>75.66666666666667</v>
      </c>
      <c r="AC9" s="37" t="str">
        <f t="shared" si="12"/>
        <v>B</v>
      </c>
      <c r="AD9" s="37">
        <f t="shared" si="13"/>
        <v>0</v>
      </c>
      <c r="AE9" s="40">
        <f t="shared" si="14"/>
        <v>5</v>
      </c>
      <c r="AF9" s="37">
        <f t="shared" si="15"/>
        <v>2</v>
      </c>
      <c r="AG9" s="37">
        <f t="shared" si="16"/>
        <v>4</v>
      </c>
      <c r="AH9" s="37">
        <f t="shared" si="17"/>
        <v>2</v>
      </c>
      <c r="AI9" s="37">
        <f t="shared" si="18"/>
        <v>2</v>
      </c>
      <c r="AJ9" s="37">
        <f t="shared" si="19"/>
        <v>1</v>
      </c>
      <c r="AK9" s="37">
        <f t="shared" si="20"/>
        <v>0</v>
      </c>
      <c r="AL9" s="37">
        <f t="shared" si="21"/>
        <v>0</v>
      </c>
    </row>
    <row r="10" spans="1:38" s="41" customFormat="1" ht="27.75" customHeight="1">
      <c r="A10" s="42">
        <v>5</v>
      </c>
      <c r="B10" s="83" t="s">
        <v>84</v>
      </c>
      <c r="C10" s="85" t="s">
        <v>34</v>
      </c>
      <c r="D10" s="43"/>
      <c r="E10" s="36">
        <v>43</v>
      </c>
      <c r="F10" s="37" t="str">
        <f t="shared" si="0"/>
        <v>C</v>
      </c>
      <c r="G10" s="36">
        <v>54</v>
      </c>
      <c r="H10" s="37" t="str">
        <f t="shared" si="1"/>
        <v>C</v>
      </c>
      <c r="I10" s="36"/>
      <c r="J10" s="36">
        <v>40</v>
      </c>
      <c r="K10" s="37" t="str">
        <f t="shared" si="2"/>
        <v>C</v>
      </c>
      <c r="L10" s="36">
        <v>32</v>
      </c>
      <c r="M10" s="37" t="str">
        <f t="shared" si="3"/>
        <v>D</v>
      </c>
      <c r="N10" s="37"/>
      <c r="O10" s="36">
        <v>29</v>
      </c>
      <c r="P10" s="37" t="str">
        <f t="shared" si="4"/>
        <v>D</v>
      </c>
      <c r="Q10" s="38">
        <v>26</v>
      </c>
      <c r="R10" s="38">
        <v>20</v>
      </c>
      <c r="S10" s="39">
        <f t="shared" si="5"/>
        <v>59</v>
      </c>
      <c r="T10" s="37" t="str">
        <f t="shared" si="6"/>
        <v>C</v>
      </c>
      <c r="U10" s="36">
        <v>31</v>
      </c>
      <c r="V10" s="37" t="str">
        <f t="shared" si="7"/>
        <v>D</v>
      </c>
      <c r="W10" s="36">
        <v>81</v>
      </c>
      <c r="X10" s="37" t="str">
        <f t="shared" si="8"/>
        <v>A</v>
      </c>
      <c r="Y10" s="36">
        <v>30</v>
      </c>
      <c r="Z10" s="37" t="str">
        <f t="shared" si="9"/>
        <v>D</v>
      </c>
      <c r="AA10" s="39">
        <f t="shared" si="10"/>
        <v>399</v>
      </c>
      <c r="AB10" s="39">
        <f t="shared" si="11"/>
        <v>44.333333333333336</v>
      </c>
      <c r="AC10" s="37" t="str">
        <f t="shared" si="12"/>
        <v>C</v>
      </c>
      <c r="AD10" s="37">
        <f t="shared" si="13"/>
        <v>2</v>
      </c>
      <c r="AE10" s="40">
        <f t="shared" si="14"/>
        <v>24</v>
      </c>
      <c r="AF10" s="37">
        <f t="shared" si="15"/>
        <v>0</v>
      </c>
      <c r="AG10" s="37">
        <f t="shared" si="16"/>
        <v>0</v>
      </c>
      <c r="AH10" s="37">
        <f t="shared" si="17"/>
        <v>1</v>
      </c>
      <c r="AI10" s="37">
        <f t="shared" si="18"/>
        <v>1</v>
      </c>
      <c r="AJ10" s="37">
        <f t="shared" si="19"/>
        <v>4</v>
      </c>
      <c r="AK10" s="37">
        <f t="shared" si="20"/>
        <v>3</v>
      </c>
      <c r="AL10" s="37">
        <f t="shared" si="21"/>
        <v>0</v>
      </c>
    </row>
    <row r="11" spans="1:38" s="41" customFormat="1" ht="27.75" customHeight="1">
      <c r="A11" s="42">
        <v>6</v>
      </c>
      <c r="B11" s="83" t="s">
        <v>85</v>
      </c>
      <c r="C11" s="85" t="s">
        <v>35</v>
      </c>
      <c r="D11" s="43"/>
      <c r="E11" s="36">
        <v>56</v>
      </c>
      <c r="F11" s="37" t="str">
        <f t="shared" si="0"/>
        <v>C</v>
      </c>
      <c r="G11" s="36">
        <v>56</v>
      </c>
      <c r="H11" s="37" t="str">
        <f t="shared" si="1"/>
        <v>C</v>
      </c>
      <c r="I11" s="36"/>
      <c r="J11" s="36">
        <v>36</v>
      </c>
      <c r="K11" s="37" t="str">
        <f t="shared" si="2"/>
        <v>D</v>
      </c>
      <c r="L11" s="36">
        <v>66</v>
      </c>
      <c r="M11" s="37" t="str">
        <f t="shared" si="3"/>
        <v>B</v>
      </c>
      <c r="N11" s="37"/>
      <c r="O11" s="36">
        <v>43</v>
      </c>
      <c r="P11" s="37" t="str">
        <f t="shared" si="4"/>
        <v>C</v>
      </c>
      <c r="Q11" s="38">
        <v>23</v>
      </c>
      <c r="R11" s="38">
        <v>20</v>
      </c>
      <c r="S11" s="39">
        <f t="shared" si="5"/>
        <v>54.5</v>
      </c>
      <c r="T11" s="37" t="str">
        <f t="shared" si="6"/>
        <v>C</v>
      </c>
      <c r="U11" s="36">
        <v>64</v>
      </c>
      <c r="V11" s="37" t="str">
        <f t="shared" si="7"/>
        <v>B</v>
      </c>
      <c r="W11" s="36">
        <v>89</v>
      </c>
      <c r="X11" s="37" t="str">
        <f t="shared" si="8"/>
        <v>A</v>
      </c>
      <c r="Y11" s="36">
        <v>59</v>
      </c>
      <c r="Z11" s="37" t="str">
        <f t="shared" si="9"/>
        <v>C</v>
      </c>
      <c r="AA11" s="39">
        <f t="shared" si="10"/>
        <v>523.5</v>
      </c>
      <c r="AB11" s="39">
        <f t="shared" si="11"/>
        <v>58.166666666666664</v>
      </c>
      <c r="AC11" s="37" t="str">
        <f t="shared" si="12"/>
        <v>C</v>
      </c>
      <c r="AD11" s="37">
        <f t="shared" si="13"/>
        <v>1</v>
      </c>
      <c r="AE11" s="40">
        <f t="shared" si="14"/>
        <v>17</v>
      </c>
      <c r="AF11" s="37">
        <f t="shared" si="15"/>
        <v>0</v>
      </c>
      <c r="AG11" s="37">
        <f t="shared" si="16"/>
        <v>2</v>
      </c>
      <c r="AH11" s="37">
        <f t="shared" si="17"/>
        <v>1</v>
      </c>
      <c r="AI11" s="37">
        <f t="shared" si="18"/>
        <v>1</v>
      </c>
      <c r="AJ11" s="37">
        <f t="shared" si="19"/>
        <v>4</v>
      </c>
      <c r="AK11" s="37">
        <f t="shared" si="20"/>
        <v>1</v>
      </c>
      <c r="AL11" s="37">
        <f t="shared" si="21"/>
        <v>0</v>
      </c>
    </row>
    <row r="12" spans="1:38" s="41" customFormat="1" ht="27.75" customHeight="1">
      <c r="A12" s="42">
        <v>7</v>
      </c>
      <c r="B12" s="83" t="s">
        <v>86</v>
      </c>
      <c r="C12" s="85" t="s">
        <v>87</v>
      </c>
      <c r="D12" s="43"/>
      <c r="E12" s="36">
        <v>31</v>
      </c>
      <c r="F12" s="37" t="str">
        <f t="shared" si="0"/>
        <v>D</v>
      </c>
      <c r="G12" s="36">
        <v>5</v>
      </c>
      <c r="H12" s="37" t="str">
        <f t="shared" si="1"/>
        <v>E</v>
      </c>
      <c r="I12" s="36"/>
      <c r="J12" s="36">
        <v>58</v>
      </c>
      <c r="K12" s="37" t="str">
        <f t="shared" si="2"/>
        <v>C</v>
      </c>
      <c r="L12" s="36">
        <v>56</v>
      </c>
      <c r="M12" s="37" t="str">
        <f t="shared" si="3"/>
        <v>C</v>
      </c>
      <c r="N12" s="37"/>
      <c r="O12" s="36">
        <v>69</v>
      </c>
      <c r="P12" s="37" t="str">
        <f t="shared" si="4"/>
        <v>B</v>
      </c>
      <c r="Q12" s="38">
        <v>15</v>
      </c>
      <c r="R12" s="38">
        <v>13</v>
      </c>
      <c r="S12" s="39">
        <f t="shared" si="5"/>
        <v>35.5</v>
      </c>
      <c r="T12" s="37" t="str">
        <f t="shared" si="6"/>
        <v>D</v>
      </c>
      <c r="U12" s="36">
        <v>31</v>
      </c>
      <c r="V12" s="37" t="str">
        <f t="shared" si="7"/>
        <v>D</v>
      </c>
      <c r="W12" s="36">
        <v>52</v>
      </c>
      <c r="X12" s="37" t="str">
        <f t="shared" si="8"/>
        <v>C</v>
      </c>
      <c r="Y12" s="36">
        <v>62</v>
      </c>
      <c r="Z12" s="37" t="str">
        <f t="shared" si="9"/>
        <v>B</v>
      </c>
      <c r="AA12" s="39">
        <f t="shared" si="10"/>
        <v>399.5</v>
      </c>
      <c r="AB12" s="39">
        <f t="shared" si="11"/>
        <v>44.388888888888886</v>
      </c>
      <c r="AC12" s="37" t="str">
        <f t="shared" si="12"/>
        <v>C</v>
      </c>
      <c r="AD12" s="37">
        <f t="shared" si="13"/>
        <v>3</v>
      </c>
      <c r="AE12" s="40">
        <f t="shared" si="14"/>
        <v>23</v>
      </c>
      <c r="AF12" s="37">
        <f t="shared" si="15"/>
        <v>0</v>
      </c>
      <c r="AG12" s="37">
        <f t="shared" si="16"/>
        <v>1</v>
      </c>
      <c r="AH12" s="37">
        <f t="shared" si="17"/>
        <v>0</v>
      </c>
      <c r="AI12" s="37">
        <f t="shared" si="18"/>
        <v>0</v>
      </c>
      <c r="AJ12" s="37">
        <f t="shared" si="19"/>
        <v>2</v>
      </c>
      <c r="AK12" s="37">
        <f t="shared" si="20"/>
        <v>3</v>
      </c>
      <c r="AL12" s="37">
        <f t="shared" si="21"/>
        <v>1</v>
      </c>
    </row>
    <row r="13" spans="1:38" s="41" customFormat="1" ht="27.75" customHeight="1">
      <c r="A13" s="42">
        <v>8</v>
      </c>
      <c r="B13" s="83" t="s">
        <v>88</v>
      </c>
      <c r="C13" s="85" t="s">
        <v>36</v>
      </c>
      <c r="D13" s="43"/>
      <c r="E13" s="36">
        <v>62</v>
      </c>
      <c r="F13" s="37" t="str">
        <f t="shared" si="0"/>
        <v>B</v>
      </c>
      <c r="G13" s="36">
        <v>62</v>
      </c>
      <c r="H13" s="37" t="str">
        <f t="shared" si="1"/>
        <v>B</v>
      </c>
      <c r="I13" s="36"/>
      <c r="J13" s="36">
        <v>32</v>
      </c>
      <c r="K13" s="37" t="str">
        <f t="shared" si="2"/>
        <v>D</v>
      </c>
      <c r="L13" s="36">
        <v>28</v>
      </c>
      <c r="M13" s="37" t="str">
        <f t="shared" si="3"/>
        <v>D</v>
      </c>
      <c r="N13" s="37"/>
      <c r="O13" s="36">
        <v>31</v>
      </c>
      <c r="P13" s="37" t="str">
        <f t="shared" si="4"/>
        <v>D</v>
      </c>
      <c r="Q13" s="38">
        <v>15</v>
      </c>
      <c r="R13" s="38">
        <v>6</v>
      </c>
      <c r="S13" s="39">
        <f t="shared" si="5"/>
        <v>28.5</v>
      </c>
      <c r="T13" s="37" t="str">
        <f t="shared" si="6"/>
        <v>D</v>
      </c>
      <c r="U13" s="36">
        <v>46</v>
      </c>
      <c r="V13" s="37" t="str">
        <f t="shared" si="7"/>
        <v>C</v>
      </c>
      <c r="W13" s="36">
        <v>83</v>
      </c>
      <c r="X13" s="37" t="str">
        <f t="shared" si="8"/>
        <v>A</v>
      </c>
      <c r="Y13" s="36">
        <v>49</v>
      </c>
      <c r="Z13" s="37" t="str">
        <f t="shared" si="9"/>
        <v>C</v>
      </c>
      <c r="AA13" s="39">
        <f t="shared" si="10"/>
        <v>421.5</v>
      </c>
      <c r="AB13" s="39">
        <f t="shared" si="11"/>
        <v>46.833333333333336</v>
      </c>
      <c r="AC13" s="37" t="str">
        <f t="shared" si="12"/>
        <v>C</v>
      </c>
      <c r="AD13" s="37">
        <f t="shared" si="13"/>
        <v>4</v>
      </c>
      <c r="AE13" s="40">
        <f t="shared" si="14"/>
        <v>21</v>
      </c>
      <c r="AF13" s="37">
        <f t="shared" si="15"/>
        <v>0</v>
      </c>
      <c r="AG13" s="37">
        <f t="shared" si="16"/>
        <v>2</v>
      </c>
      <c r="AH13" s="37">
        <f t="shared" si="17"/>
        <v>1</v>
      </c>
      <c r="AI13" s="37">
        <f t="shared" si="18"/>
        <v>1</v>
      </c>
      <c r="AJ13" s="37">
        <f t="shared" si="19"/>
        <v>1</v>
      </c>
      <c r="AK13" s="37">
        <f t="shared" si="20"/>
        <v>4</v>
      </c>
      <c r="AL13" s="37">
        <f t="shared" si="21"/>
        <v>0</v>
      </c>
    </row>
    <row r="14" spans="1:38" s="41" customFormat="1" ht="27.75" customHeight="1">
      <c r="A14" s="42">
        <v>9</v>
      </c>
      <c r="B14" s="83" t="s">
        <v>89</v>
      </c>
      <c r="C14" s="85" t="s">
        <v>37</v>
      </c>
      <c r="D14" s="43"/>
      <c r="E14" s="36">
        <v>31</v>
      </c>
      <c r="F14" s="37" t="str">
        <f t="shared" si="0"/>
        <v>D</v>
      </c>
      <c r="G14" s="36">
        <v>5</v>
      </c>
      <c r="H14" s="37" t="str">
        <f t="shared" si="1"/>
        <v>E</v>
      </c>
      <c r="I14" s="36"/>
      <c r="J14" s="36">
        <v>22</v>
      </c>
      <c r="K14" s="37" t="str">
        <f t="shared" si="2"/>
        <v>D</v>
      </c>
      <c r="L14" s="36">
        <v>4</v>
      </c>
      <c r="M14" s="37" t="str">
        <f t="shared" si="3"/>
        <v>E</v>
      </c>
      <c r="N14" s="37"/>
      <c r="O14" s="36">
        <v>21</v>
      </c>
      <c r="P14" s="37" t="str">
        <f t="shared" si="4"/>
        <v>D</v>
      </c>
      <c r="Q14" s="38">
        <v>11</v>
      </c>
      <c r="R14" s="38">
        <v>2</v>
      </c>
      <c r="S14" s="39">
        <f t="shared" si="5"/>
        <v>18.5</v>
      </c>
      <c r="T14" s="37" t="str">
        <f t="shared" si="6"/>
        <v>E</v>
      </c>
      <c r="U14" s="36">
        <v>18</v>
      </c>
      <c r="V14" s="37" t="str">
        <f t="shared" si="7"/>
        <v>E</v>
      </c>
      <c r="W14" s="36">
        <v>67</v>
      </c>
      <c r="X14" s="37" t="str">
        <f t="shared" si="8"/>
        <v>B</v>
      </c>
      <c r="Y14" s="36">
        <v>60</v>
      </c>
      <c r="Z14" s="37" t="str">
        <f t="shared" si="9"/>
        <v>B</v>
      </c>
      <c r="AA14" s="39">
        <f t="shared" si="10"/>
        <v>246.5</v>
      </c>
      <c r="AB14" s="39">
        <f t="shared" si="11"/>
        <v>27.38888888888889</v>
      </c>
      <c r="AC14" s="37" t="str">
        <f t="shared" si="12"/>
        <v>D</v>
      </c>
      <c r="AD14" s="37">
        <f t="shared" si="13"/>
        <v>6</v>
      </c>
      <c r="AE14" s="40">
        <f t="shared" si="14"/>
        <v>32</v>
      </c>
      <c r="AF14" s="37">
        <f t="shared" si="15"/>
        <v>0</v>
      </c>
      <c r="AG14" s="37">
        <f t="shared" si="16"/>
        <v>0</v>
      </c>
      <c r="AH14" s="37">
        <f t="shared" si="17"/>
        <v>0</v>
      </c>
      <c r="AI14" s="37">
        <f t="shared" si="18"/>
        <v>0</v>
      </c>
      <c r="AJ14" s="37">
        <f t="shared" si="19"/>
        <v>0</v>
      </c>
      <c r="AK14" s="37">
        <f t="shared" si="20"/>
        <v>3</v>
      </c>
      <c r="AL14" s="37">
        <f t="shared" si="21"/>
        <v>4</v>
      </c>
    </row>
    <row r="15" spans="1:38" s="41" customFormat="1" ht="27.75" customHeight="1">
      <c r="A15" s="42">
        <v>10</v>
      </c>
      <c r="B15" s="83" t="s">
        <v>90</v>
      </c>
      <c r="C15" s="85" t="s">
        <v>38</v>
      </c>
      <c r="D15" s="43"/>
      <c r="E15" s="36">
        <v>60</v>
      </c>
      <c r="F15" s="37" t="str">
        <f t="shared" si="0"/>
        <v>B</v>
      </c>
      <c r="G15" s="36">
        <v>78</v>
      </c>
      <c r="H15" s="37" t="str">
        <f t="shared" si="1"/>
        <v>B</v>
      </c>
      <c r="I15" s="36"/>
      <c r="J15" s="36">
        <v>58</v>
      </c>
      <c r="K15" s="37" t="str">
        <f t="shared" si="2"/>
        <v>C</v>
      </c>
      <c r="L15" s="36">
        <v>78</v>
      </c>
      <c r="M15" s="37" t="str">
        <f t="shared" si="3"/>
        <v>B</v>
      </c>
      <c r="N15" s="37"/>
      <c r="O15" s="36">
        <v>66</v>
      </c>
      <c r="P15" s="37" t="str">
        <f t="shared" si="4"/>
        <v>B</v>
      </c>
      <c r="Q15" s="38">
        <v>23</v>
      </c>
      <c r="R15" s="38">
        <v>28</v>
      </c>
      <c r="S15" s="39">
        <f t="shared" si="5"/>
        <v>62.5</v>
      </c>
      <c r="T15" s="37" t="str">
        <f t="shared" si="6"/>
        <v>B</v>
      </c>
      <c r="U15" s="36">
        <v>61</v>
      </c>
      <c r="V15" s="37" t="str">
        <f t="shared" si="7"/>
        <v>B</v>
      </c>
      <c r="W15" s="36">
        <v>86</v>
      </c>
      <c r="X15" s="37" t="str">
        <f t="shared" si="8"/>
        <v>A</v>
      </c>
      <c r="Y15" s="36">
        <v>69</v>
      </c>
      <c r="Z15" s="37" t="str">
        <f t="shared" si="9"/>
        <v>B</v>
      </c>
      <c r="AA15" s="39">
        <f t="shared" si="10"/>
        <v>618.5</v>
      </c>
      <c r="AB15" s="39">
        <f t="shared" si="11"/>
        <v>68.72222222222223</v>
      </c>
      <c r="AC15" s="37" t="str">
        <f t="shared" si="12"/>
        <v>B</v>
      </c>
      <c r="AD15" s="37">
        <f t="shared" si="13"/>
        <v>0</v>
      </c>
      <c r="AE15" s="40">
        <f t="shared" si="14"/>
        <v>10</v>
      </c>
      <c r="AF15" s="37">
        <f t="shared" si="15"/>
        <v>0</v>
      </c>
      <c r="AG15" s="37">
        <f t="shared" si="16"/>
        <v>6</v>
      </c>
      <c r="AH15" s="37">
        <f t="shared" si="17"/>
        <v>1</v>
      </c>
      <c r="AI15" s="37">
        <f t="shared" si="18"/>
        <v>1</v>
      </c>
      <c r="AJ15" s="37">
        <f t="shared" si="19"/>
        <v>1</v>
      </c>
      <c r="AK15" s="37">
        <f t="shared" si="20"/>
        <v>0</v>
      </c>
      <c r="AL15" s="37">
        <f t="shared" si="21"/>
        <v>0</v>
      </c>
    </row>
    <row r="16" spans="1:38" s="41" customFormat="1" ht="27.75" customHeight="1">
      <c r="A16" s="42">
        <v>11</v>
      </c>
      <c r="B16" s="83" t="s">
        <v>91</v>
      </c>
      <c r="C16" s="85" t="s">
        <v>39</v>
      </c>
      <c r="D16" s="43"/>
      <c r="E16" s="36">
        <v>40</v>
      </c>
      <c r="F16" s="37" t="str">
        <f t="shared" si="0"/>
        <v>C</v>
      </c>
      <c r="G16" s="36">
        <v>74</v>
      </c>
      <c r="H16" s="37" t="str">
        <f t="shared" si="1"/>
        <v>B</v>
      </c>
      <c r="I16" s="36"/>
      <c r="J16" s="36">
        <v>32</v>
      </c>
      <c r="K16" s="37" t="str">
        <f t="shared" si="2"/>
        <v>D</v>
      </c>
      <c r="L16" s="36">
        <v>23</v>
      </c>
      <c r="M16" s="37" t="str">
        <f t="shared" si="3"/>
        <v>D</v>
      </c>
      <c r="N16" s="37"/>
      <c r="O16" s="36">
        <v>33</v>
      </c>
      <c r="P16" s="37" t="str">
        <f t="shared" si="4"/>
        <v>D</v>
      </c>
      <c r="Q16" s="38">
        <v>16</v>
      </c>
      <c r="R16" s="38">
        <v>12</v>
      </c>
      <c r="S16" s="39">
        <f t="shared" si="5"/>
        <v>36</v>
      </c>
      <c r="T16" s="37" t="str">
        <f t="shared" si="6"/>
        <v>D</v>
      </c>
      <c r="U16" s="36">
        <v>42</v>
      </c>
      <c r="V16" s="37" t="str">
        <f t="shared" si="7"/>
        <v>C</v>
      </c>
      <c r="W16" s="36">
        <v>78</v>
      </c>
      <c r="X16" s="37" t="str">
        <f t="shared" si="8"/>
        <v>B</v>
      </c>
      <c r="Y16" s="36">
        <v>50</v>
      </c>
      <c r="Z16" s="37" t="str">
        <f t="shared" si="9"/>
        <v>C</v>
      </c>
      <c r="AA16" s="39">
        <f t="shared" si="10"/>
        <v>408</v>
      </c>
      <c r="AB16" s="39">
        <f t="shared" si="11"/>
        <v>45.333333333333336</v>
      </c>
      <c r="AC16" s="37" t="str">
        <f t="shared" si="12"/>
        <v>C</v>
      </c>
      <c r="AD16" s="37">
        <f t="shared" si="13"/>
        <v>4</v>
      </c>
      <c r="AE16" s="40">
        <f t="shared" si="14"/>
        <v>22</v>
      </c>
      <c r="AF16" s="37">
        <f t="shared" si="15"/>
        <v>0</v>
      </c>
      <c r="AG16" s="37">
        <f t="shared" si="16"/>
        <v>1</v>
      </c>
      <c r="AH16" s="37">
        <f t="shared" si="17"/>
        <v>0</v>
      </c>
      <c r="AI16" s="37">
        <f t="shared" si="18"/>
        <v>0</v>
      </c>
      <c r="AJ16" s="37">
        <f t="shared" si="19"/>
        <v>2</v>
      </c>
      <c r="AK16" s="37">
        <f t="shared" si="20"/>
        <v>4</v>
      </c>
      <c r="AL16" s="37">
        <f t="shared" si="21"/>
        <v>0</v>
      </c>
    </row>
    <row r="17" spans="1:38" s="41" customFormat="1" ht="27.75" customHeight="1">
      <c r="A17" s="42">
        <v>12</v>
      </c>
      <c r="B17" s="83" t="s">
        <v>92</v>
      </c>
      <c r="C17" s="85" t="s">
        <v>40</v>
      </c>
      <c r="D17" s="43"/>
      <c r="E17" s="36">
        <v>5</v>
      </c>
      <c r="F17" s="37" t="str">
        <f t="shared" si="0"/>
        <v>E</v>
      </c>
      <c r="G17" s="36">
        <v>5</v>
      </c>
      <c r="H17" s="37" t="str">
        <f t="shared" si="1"/>
        <v>E</v>
      </c>
      <c r="I17" s="36"/>
      <c r="J17" s="36">
        <v>30</v>
      </c>
      <c r="K17" s="37" t="str">
        <f t="shared" si="2"/>
        <v>D</v>
      </c>
      <c r="L17" s="36">
        <v>2</v>
      </c>
      <c r="M17" s="37" t="str">
        <f t="shared" si="3"/>
        <v>E</v>
      </c>
      <c r="N17" s="37"/>
      <c r="O17" s="36">
        <v>5</v>
      </c>
      <c r="P17" s="37" t="str">
        <f t="shared" si="4"/>
        <v>E</v>
      </c>
      <c r="Q17" s="38">
        <v>9</v>
      </c>
      <c r="R17" s="38">
        <v>0</v>
      </c>
      <c r="S17" s="39">
        <f t="shared" si="5"/>
        <v>13.5</v>
      </c>
      <c r="T17" s="37" t="str">
        <f t="shared" si="6"/>
        <v>E</v>
      </c>
      <c r="U17" s="36">
        <v>27</v>
      </c>
      <c r="V17" s="37" t="str">
        <f t="shared" si="7"/>
        <v>D</v>
      </c>
      <c r="W17" s="36">
        <v>33</v>
      </c>
      <c r="X17" s="37" t="str">
        <f t="shared" si="8"/>
        <v>C</v>
      </c>
      <c r="Y17" s="36">
        <v>17</v>
      </c>
      <c r="Z17" s="37" t="str">
        <f t="shared" si="9"/>
        <v>E</v>
      </c>
      <c r="AA17" s="39">
        <f t="shared" si="10"/>
        <v>137.5</v>
      </c>
      <c r="AB17" s="39">
        <f t="shared" si="11"/>
        <v>15.277777777777779</v>
      </c>
      <c r="AC17" s="37" t="str">
        <f t="shared" si="12"/>
        <v>E</v>
      </c>
      <c r="AD17" s="37">
        <f t="shared" si="13"/>
        <v>7</v>
      </c>
      <c r="AE17" s="40">
        <f t="shared" si="14"/>
        <v>39</v>
      </c>
      <c r="AF17" s="37">
        <f t="shared" si="15"/>
        <v>0</v>
      </c>
      <c r="AG17" s="37">
        <f t="shared" si="16"/>
        <v>0</v>
      </c>
      <c r="AH17" s="37">
        <f t="shared" si="17"/>
        <v>0</v>
      </c>
      <c r="AI17" s="37">
        <f t="shared" si="18"/>
        <v>0</v>
      </c>
      <c r="AJ17" s="37">
        <f t="shared" si="19"/>
        <v>0</v>
      </c>
      <c r="AK17" s="37">
        <f t="shared" si="20"/>
        <v>2</v>
      </c>
      <c r="AL17" s="37">
        <f t="shared" si="21"/>
        <v>5</v>
      </c>
    </row>
    <row r="18" spans="1:38" s="41" customFormat="1" ht="27.75" customHeight="1">
      <c r="A18" s="42">
        <v>13</v>
      </c>
      <c r="B18" s="83" t="s">
        <v>93</v>
      </c>
      <c r="C18" s="85" t="s">
        <v>42</v>
      </c>
      <c r="D18" s="43"/>
      <c r="E18" s="36">
        <v>75</v>
      </c>
      <c r="F18" s="37" t="str">
        <f t="shared" si="0"/>
        <v>B</v>
      </c>
      <c r="G18" s="36">
        <v>78</v>
      </c>
      <c r="H18" s="37" t="str">
        <f t="shared" si="1"/>
        <v>B</v>
      </c>
      <c r="I18" s="36"/>
      <c r="J18" s="36">
        <v>66</v>
      </c>
      <c r="K18" s="37" t="str">
        <f t="shared" si="2"/>
        <v>B</v>
      </c>
      <c r="L18" s="36">
        <v>70</v>
      </c>
      <c r="M18" s="37" t="str">
        <f t="shared" si="3"/>
        <v>B</v>
      </c>
      <c r="N18" s="37"/>
      <c r="O18" s="36">
        <v>70</v>
      </c>
      <c r="P18" s="37" t="str">
        <f t="shared" si="4"/>
        <v>B</v>
      </c>
      <c r="Q18" s="38">
        <v>25</v>
      </c>
      <c r="R18" s="38">
        <v>29</v>
      </c>
      <c r="S18" s="39">
        <f t="shared" si="5"/>
        <v>66.5</v>
      </c>
      <c r="T18" s="37" t="str">
        <f t="shared" si="6"/>
        <v>B</v>
      </c>
      <c r="U18" s="36">
        <v>81</v>
      </c>
      <c r="V18" s="37" t="str">
        <f t="shared" si="7"/>
        <v>A</v>
      </c>
      <c r="W18" s="36">
        <v>96</v>
      </c>
      <c r="X18" s="37" t="str">
        <f t="shared" si="8"/>
        <v>A</v>
      </c>
      <c r="Y18" s="36">
        <v>67</v>
      </c>
      <c r="Z18" s="37" t="str">
        <f t="shared" si="9"/>
        <v>B</v>
      </c>
      <c r="AA18" s="39">
        <f t="shared" si="10"/>
        <v>669.5</v>
      </c>
      <c r="AB18" s="39">
        <f t="shared" si="11"/>
        <v>74.38888888888889</v>
      </c>
      <c r="AC18" s="37" t="str">
        <f t="shared" si="12"/>
        <v>B</v>
      </c>
      <c r="AD18" s="37">
        <f t="shared" si="13"/>
        <v>0</v>
      </c>
      <c r="AE18" s="40">
        <f t="shared" si="14"/>
        <v>6</v>
      </c>
      <c r="AF18" s="37">
        <f t="shared" si="15"/>
        <v>1</v>
      </c>
      <c r="AG18" s="37">
        <f t="shared" si="16"/>
        <v>6</v>
      </c>
      <c r="AH18" s="37">
        <f t="shared" si="17"/>
        <v>2</v>
      </c>
      <c r="AI18" s="37">
        <f t="shared" si="18"/>
        <v>2</v>
      </c>
      <c r="AJ18" s="37">
        <f t="shared" si="19"/>
        <v>0</v>
      </c>
      <c r="AK18" s="37">
        <f t="shared" si="20"/>
        <v>0</v>
      </c>
      <c r="AL18" s="37">
        <f t="shared" si="21"/>
        <v>0</v>
      </c>
    </row>
    <row r="19" spans="1:38" s="41" customFormat="1" ht="27.75" customHeight="1">
      <c r="A19" s="42">
        <v>14</v>
      </c>
      <c r="B19" s="83" t="s">
        <v>94</v>
      </c>
      <c r="C19" s="85" t="s">
        <v>43</v>
      </c>
      <c r="D19" s="43"/>
      <c r="E19" s="36">
        <v>58</v>
      </c>
      <c r="F19" s="37" t="str">
        <f t="shared" si="0"/>
        <v>C</v>
      </c>
      <c r="G19" s="36">
        <v>77</v>
      </c>
      <c r="H19" s="37" t="str">
        <f t="shared" si="1"/>
        <v>B</v>
      </c>
      <c r="I19" s="36"/>
      <c r="J19" s="36">
        <v>58</v>
      </c>
      <c r="K19" s="37" t="str">
        <f t="shared" si="2"/>
        <v>C</v>
      </c>
      <c r="L19" s="36">
        <v>76</v>
      </c>
      <c r="M19" s="37" t="str">
        <f t="shared" si="3"/>
        <v>B</v>
      </c>
      <c r="N19" s="37"/>
      <c r="O19" s="36">
        <v>59</v>
      </c>
      <c r="P19" s="37" t="str">
        <f t="shared" si="4"/>
        <v>C</v>
      </c>
      <c r="Q19" s="38">
        <v>25</v>
      </c>
      <c r="R19" s="38">
        <v>20</v>
      </c>
      <c r="S19" s="39">
        <f t="shared" si="5"/>
        <v>57.5</v>
      </c>
      <c r="T19" s="37" t="str">
        <f t="shared" si="6"/>
        <v>C</v>
      </c>
      <c r="U19" s="36">
        <v>77</v>
      </c>
      <c r="V19" s="37" t="str">
        <f t="shared" si="7"/>
        <v>B</v>
      </c>
      <c r="W19" s="36">
        <v>82</v>
      </c>
      <c r="X19" s="37" t="str">
        <f t="shared" si="8"/>
        <v>A</v>
      </c>
      <c r="Y19" s="36">
        <v>65</v>
      </c>
      <c r="Z19" s="37" t="str">
        <f t="shared" si="9"/>
        <v>B</v>
      </c>
      <c r="AA19" s="39">
        <f t="shared" si="10"/>
        <v>609.5</v>
      </c>
      <c r="AB19" s="39">
        <f t="shared" si="11"/>
        <v>67.72222222222223</v>
      </c>
      <c r="AC19" s="37" t="str">
        <f t="shared" si="12"/>
        <v>B</v>
      </c>
      <c r="AD19" s="37">
        <f t="shared" si="13"/>
        <v>0</v>
      </c>
      <c r="AE19" s="40">
        <f t="shared" si="14"/>
        <v>12</v>
      </c>
      <c r="AF19" s="37">
        <f t="shared" si="15"/>
        <v>0</v>
      </c>
      <c r="AG19" s="37">
        <f t="shared" si="16"/>
        <v>3</v>
      </c>
      <c r="AH19" s="37">
        <f t="shared" si="17"/>
        <v>1</v>
      </c>
      <c r="AI19" s="37">
        <f t="shared" si="18"/>
        <v>1</v>
      </c>
      <c r="AJ19" s="37">
        <f t="shared" si="19"/>
        <v>4</v>
      </c>
      <c r="AK19" s="37">
        <f t="shared" si="20"/>
        <v>0</v>
      </c>
      <c r="AL19" s="37">
        <f t="shared" si="21"/>
        <v>0</v>
      </c>
    </row>
    <row r="20" spans="1:38" s="41" customFormat="1" ht="27.75" customHeight="1">
      <c r="A20" s="42">
        <v>15</v>
      </c>
      <c r="B20" s="83" t="s">
        <v>95</v>
      </c>
      <c r="C20" s="85" t="s">
        <v>44</v>
      </c>
      <c r="D20" s="43"/>
      <c r="E20" s="36">
        <v>40</v>
      </c>
      <c r="F20" s="37" t="str">
        <f t="shared" si="0"/>
        <v>C</v>
      </c>
      <c r="G20" s="36">
        <v>70</v>
      </c>
      <c r="H20" s="37" t="str">
        <f t="shared" si="1"/>
        <v>B</v>
      </c>
      <c r="I20" s="36"/>
      <c r="J20" s="36">
        <v>26</v>
      </c>
      <c r="K20" s="37" t="str">
        <f t="shared" si="2"/>
        <v>D</v>
      </c>
      <c r="L20" s="36">
        <v>44</v>
      </c>
      <c r="M20" s="37" t="str">
        <f t="shared" si="3"/>
        <v>C</v>
      </c>
      <c r="N20" s="37"/>
      <c r="O20" s="36">
        <v>37</v>
      </c>
      <c r="P20" s="37" t="str">
        <f t="shared" si="4"/>
        <v>D</v>
      </c>
      <c r="Q20" s="38">
        <v>17</v>
      </c>
      <c r="R20" s="38">
        <v>12</v>
      </c>
      <c r="S20" s="39">
        <f t="shared" si="5"/>
        <v>37.5</v>
      </c>
      <c r="T20" s="37" t="str">
        <f t="shared" si="6"/>
        <v>D</v>
      </c>
      <c r="U20" s="36">
        <v>24</v>
      </c>
      <c r="V20" s="37" t="str">
        <f t="shared" si="7"/>
        <v>D</v>
      </c>
      <c r="W20" s="36">
        <v>85</v>
      </c>
      <c r="X20" s="37" t="str">
        <f t="shared" si="8"/>
        <v>A</v>
      </c>
      <c r="Y20" s="36">
        <v>33</v>
      </c>
      <c r="Z20" s="37" t="str">
        <f t="shared" si="9"/>
        <v>D</v>
      </c>
      <c r="AA20" s="39">
        <f t="shared" si="10"/>
        <v>396.5</v>
      </c>
      <c r="AB20" s="39">
        <f t="shared" si="11"/>
        <v>44.05555555555556</v>
      </c>
      <c r="AC20" s="37" t="str">
        <f t="shared" si="12"/>
        <v>C</v>
      </c>
      <c r="AD20" s="37">
        <f t="shared" si="13"/>
        <v>3</v>
      </c>
      <c r="AE20" s="40">
        <f t="shared" si="14"/>
        <v>25</v>
      </c>
      <c r="AF20" s="37">
        <f t="shared" si="15"/>
        <v>0</v>
      </c>
      <c r="AG20" s="37">
        <f t="shared" si="16"/>
        <v>1</v>
      </c>
      <c r="AH20" s="37">
        <f t="shared" si="17"/>
        <v>1</v>
      </c>
      <c r="AI20" s="37">
        <f t="shared" si="18"/>
        <v>1</v>
      </c>
      <c r="AJ20" s="37">
        <f t="shared" si="19"/>
        <v>2</v>
      </c>
      <c r="AK20" s="37">
        <f t="shared" si="20"/>
        <v>4</v>
      </c>
      <c r="AL20" s="37">
        <f t="shared" si="21"/>
        <v>0</v>
      </c>
    </row>
    <row r="21" spans="1:38" s="41" customFormat="1" ht="27.75" customHeight="1">
      <c r="A21" s="42">
        <v>16</v>
      </c>
      <c r="B21" s="83" t="s">
        <v>96</v>
      </c>
      <c r="C21" s="85" t="s">
        <v>45</v>
      </c>
      <c r="D21" s="43"/>
      <c r="E21" s="36">
        <v>48</v>
      </c>
      <c r="F21" s="37" t="str">
        <f t="shared" si="0"/>
        <v>C</v>
      </c>
      <c r="G21" s="36">
        <v>22</v>
      </c>
      <c r="H21" s="37" t="str">
        <f t="shared" si="1"/>
        <v>D</v>
      </c>
      <c r="I21" s="36"/>
      <c r="J21" s="36">
        <v>36</v>
      </c>
      <c r="K21" s="37" t="str">
        <f t="shared" si="2"/>
        <v>D</v>
      </c>
      <c r="L21" s="36">
        <v>31</v>
      </c>
      <c r="M21" s="37" t="str">
        <f t="shared" si="3"/>
        <v>D</v>
      </c>
      <c r="N21" s="37"/>
      <c r="O21" s="36">
        <v>14</v>
      </c>
      <c r="P21" s="37" t="str">
        <f t="shared" si="4"/>
        <v>E</v>
      </c>
      <c r="Q21" s="38">
        <v>16</v>
      </c>
      <c r="R21" s="38">
        <v>13</v>
      </c>
      <c r="S21" s="39">
        <f t="shared" si="5"/>
        <v>37</v>
      </c>
      <c r="T21" s="37" t="str">
        <f t="shared" si="6"/>
        <v>D</v>
      </c>
      <c r="U21" s="36">
        <v>39</v>
      </c>
      <c r="V21" s="37" t="str">
        <f t="shared" si="7"/>
        <v>D</v>
      </c>
      <c r="W21" s="36">
        <v>56</v>
      </c>
      <c r="X21" s="37" t="str">
        <f t="shared" si="8"/>
        <v>C</v>
      </c>
      <c r="Y21" s="36">
        <v>35</v>
      </c>
      <c r="Z21" s="37" t="str">
        <f t="shared" si="9"/>
        <v>D</v>
      </c>
      <c r="AA21" s="39">
        <f t="shared" si="10"/>
        <v>318</v>
      </c>
      <c r="AB21" s="39">
        <f t="shared" si="11"/>
        <v>35.333333333333336</v>
      </c>
      <c r="AC21" s="37" t="str">
        <f t="shared" si="12"/>
        <v>D</v>
      </c>
      <c r="AD21" s="37">
        <f t="shared" si="13"/>
        <v>5</v>
      </c>
      <c r="AE21" s="40">
        <f t="shared" si="14"/>
        <v>28</v>
      </c>
      <c r="AF21" s="37">
        <f t="shared" si="15"/>
        <v>0</v>
      </c>
      <c r="AG21" s="37">
        <f t="shared" si="16"/>
        <v>0</v>
      </c>
      <c r="AH21" s="37">
        <f t="shared" si="17"/>
        <v>0</v>
      </c>
      <c r="AI21" s="37">
        <f t="shared" si="18"/>
        <v>0</v>
      </c>
      <c r="AJ21" s="37">
        <f t="shared" si="19"/>
        <v>1</v>
      </c>
      <c r="AK21" s="37">
        <f t="shared" si="20"/>
        <v>5</v>
      </c>
      <c r="AL21" s="37">
        <f t="shared" si="21"/>
        <v>1</v>
      </c>
    </row>
    <row r="22" spans="1:38" s="41" customFormat="1" ht="27.75" customHeight="1">
      <c r="A22" s="42">
        <v>17</v>
      </c>
      <c r="B22" s="83" t="s">
        <v>97</v>
      </c>
      <c r="C22" s="85" t="s">
        <v>46</v>
      </c>
      <c r="D22" s="43"/>
      <c r="E22" s="36">
        <v>26</v>
      </c>
      <c r="F22" s="37" t="str">
        <f t="shared" si="0"/>
        <v>D</v>
      </c>
      <c r="G22" s="36">
        <v>1</v>
      </c>
      <c r="H22" s="37" t="str">
        <f t="shared" si="1"/>
        <v>E</v>
      </c>
      <c r="I22" s="36"/>
      <c r="J22" s="36">
        <v>40</v>
      </c>
      <c r="K22" s="37" t="str">
        <f t="shared" si="2"/>
        <v>C</v>
      </c>
      <c r="L22" s="36">
        <v>38</v>
      </c>
      <c r="M22" s="37" t="str">
        <f t="shared" si="3"/>
        <v>D</v>
      </c>
      <c r="N22" s="37"/>
      <c r="O22" s="36">
        <v>9</v>
      </c>
      <c r="P22" s="37" t="str">
        <f t="shared" si="4"/>
        <v>E</v>
      </c>
      <c r="Q22" s="38">
        <v>15</v>
      </c>
      <c r="R22" s="38">
        <v>4</v>
      </c>
      <c r="S22" s="39">
        <f t="shared" si="5"/>
        <v>26.5</v>
      </c>
      <c r="T22" s="37" t="str">
        <f t="shared" si="6"/>
        <v>D</v>
      </c>
      <c r="U22" s="36">
        <v>28</v>
      </c>
      <c r="V22" s="37" t="str">
        <f t="shared" si="7"/>
        <v>D</v>
      </c>
      <c r="W22" s="36">
        <v>27</v>
      </c>
      <c r="X22" s="37" t="str">
        <f t="shared" si="8"/>
        <v>C</v>
      </c>
      <c r="Y22" s="36">
        <v>20</v>
      </c>
      <c r="Z22" s="37" t="str">
        <f t="shared" si="9"/>
        <v>D</v>
      </c>
      <c r="AA22" s="39">
        <f t="shared" si="10"/>
        <v>215.5</v>
      </c>
      <c r="AB22" s="39">
        <f t="shared" si="11"/>
        <v>23.944444444444443</v>
      </c>
      <c r="AC22" s="37" t="str">
        <f t="shared" si="12"/>
        <v>D</v>
      </c>
      <c r="AD22" s="37">
        <f t="shared" si="13"/>
        <v>6</v>
      </c>
      <c r="AE22" s="40">
        <f t="shared" si="14"/>
        <v>34</v>
      </c>
      <c r="AF22" s="37">
        <f t="shared" si="15"/>
        <v>0</v>
      </c>
      <c r="AG22" s="37">
        <f t="shared" si="16"/>
        <v>0</v>
      </c>
      <c r="AH22" s="37">
        <f t="shared" si="17"/>
        <v>0</v>
      </c>
      <c r="AI22" s="37">
        <f t="shared" si="18"/>
        <v>0</v>
      </c>
      <c r="AJ22" s="37">
        <f t="shared" si="19"/>
        <v>1</v>
      </c>
      <c r="AK22" s="37">
        <f t="shared" si="20"/>
        <v>4</v>
      </c>
      <c r="AL22" s="37">
        <f t="shared" si="21"/>
        <v>2</v>
      </c>
    </row>
    <row r="23" spans="1:38" s="41" customFormat="1" ht="27.75" customHeight="1">
      <c r="A23" s="42">
        <v>18</v>
      </c>
      <c r="B23" s="83" t="s">
        <v>98</v>
      </c>
      <c r="C23" s="85" t="s">
        <v>47</v>
      </c>
      <c r="D23" s="43"/>
      <c r="E23" s="36">
        <v>42</v>
      </c>
      <c r="F23" s="37" t="str">
        <f t="shared" si="0"/>
        <v>C</v>
      </c>
      <c r="G23" s="36">
        <v>42</v>
      </c>
      <c r="H23" s="37" t="str">
        <f t="shared" si="1"/>
        <v>C</v>
      </c>
      <c r="I23" s="36"/>
      <c r="J23" s="36">
        <v>26</v>
      </c>
      <c r="K23" s="37" t="str">
        <f t="shared" si="2"/>
        <v>D</v>
      </c>
      <c r="L23" s="36">
        <v>17</v>
      </c>
      <c r="M23" s="37" t="str">
        <f t="shared" si="3"/>
        <v>E</v>
      </c>
      <c r="N23" s="37"/>
      <c r="O23" s="36">
        <v>30</v>
      </c>
      <c r="P23" s="37" t="str">
        <f t="shared" si="4"/>
        <v>D</v>
      </c>
      <c r="Q23" s="38">
        <v>19</v>
      </c>
      <c r="R23" s="38">
        <v>23</v>
      </c>
      <c r="S23" s="39">
        <f t="shared" si="5"/>
        <v>51.5</v>
      </c>
      <c r="T23" s="37" t="str">
        <f t="shared" si="6"/>
        <v>C</v>
      </c>
      <c r="U23" s="36">
        <v>36</v>
      </c>
      <c r="V23" s="37" t="str">
        <f t="shared" si="7"/>
        <v>D</v>
      </c>
      <c r="W23" s="36">
        <v>48</v>
      </c>
      <c r="X23" s="37" t="str">
        <f t="shared" si="8"/>
        <v>C</v>
      </c>
      <c r="Y23" s="36">
        <v>58</v>
      </c>
      <c r="Z23" s="37" t="str">
        <f t="shared" si="9"/>
        <v>C</v>
      </c>
      <c r="AA23" s="39">
        <f t="shared" si="10"/>
        <v>350.5</v>
      </c>
      <c r="AB23" s="39">
        <f t="shared" si="11"/>
        <v>38.94444444444444</v>
      </c>
      <c r="AC23" s="37" t="str">
        <f t="shared" si="12"/>
        <v>D</v>
      </c>
      <c r="AD23" s="37">
        <f t="shared" si="13"/>
        <v>4</v>
      </c>
      <c r="AE23" s="40">
        <f t="shared" si="14"/>
        <v>27</v>
      </c>
      <c r="AF23" s="37">
        <f t="shared" si="15"/>
        <v>0</v>
      </c>
      <c r="AG23" s="37">
        <f t="shared" si="16"/>
        <v>0</v>
      </c>
      <c r="AH23" s="37">
        <f t="shared" si="17"/>
        <v>0</v>
      </c>
      <c r="AI23" s="37">
        <f t="shared" si="18"/>
        <v>0</v>
      </c>
      <c r="AJ23" s="37">
        <f t="shared" si="19"/>
        <v>3</v>
      </c>
      <c r="AK23" s="37">
        <f t="shared" si="20"/>
        <v>3</v>
      </c>
      <c r="AL23" s="37">
        <f t="shared" si="21"/>
        <v>1</v>
      </c>
    </row>
    <row r="24" spans="1:38" s="41" customFormat="1" ht="27.75" customHeight="1">
      <c r="A24" s="42">
        <v>19</v>
      </c>
      <c r="B24" s="83" t="s">
        <v>99</v>
      </c>
      <c r="C24" s="85" t="s">
        <v>48</v>
      </c>
      <c r="D24" s="43"/>
      <c r="E24" s="36">
        <v>84</v>
      </c>
      <c r="F24" s="37" t="str">
        <f t="shared" si="0"/>
        <v>A</v>
      </c>
      <c r="G24" s="36">
        <v>82</v>
      </c>
      <c r="H24" s="37" t="str">
        <f t="shared" si="1"/>
        <v>A</v>
      </c>
      <c r="I24" s="36"/>
      <c r="J24" s="36">
        <v>58</v>
      </c>
      <c r="K24" s="37" t="str">
        <f t="shared" si="2"/>
        <v>C</v>
      </c>
      <c r="L24" s="36">
        <v>78</v>
      </c>
      <c r="M24" s="37" t="str">
        <f t="shared" si="3"/>
        <v>B</v>
      </c>
      <c r="N24" s="37"/>
      <c r="O24" s="36">
        <v>82</v>
      </c>
      <c r="P24" s="37" t="str">
        <f t="shared" si="4"/>
        <v>A</v>
      </c>
      <c r="Q24" s="38">
        <v>28</v>
      </c>
      <c r="R24" s="38">
        <v>33</v>
      </c>
      <c r="S24" s="39">
        <f t="shared" si="5"/>
        <v>75</v>
      </c>
      <c r="T24" s="37" t="str">
        <f t="shared" si="6"/>
        <v>B</v>
      </c>
      <c r="U24" s="36">
        <v>92</v>
      </c>
      <c r="V24" s="37" t="str">
        <f t="shared" si="7"/>
        <v>A</v>
      </c>
      <c r="W24" s="36">
        <v>88</v>
      </c>
      <c r="X24" s="37" t="str">
        <f t="shared" si="8"/>
        <v>A</v>
      </c>
      <c r="Y24" s="36">
        <v>85</v>
      </c>
      <c r="Z24" s="37" t="str">
        <f t="shared" si="9"/>
        <v>A</v>
      </c>
      <c r="AA24" s="39">
        <f t="shared" si="10"/>
        <v>724</v>
      </c>
      <c r="AB24" s="39">
        <f t="shared" si="11"/>
        <v>80.44444444444444</v>
      </c>
      <c r="AC24" s="37" t="str">
        <f t="shared" si="12"/>
        <v>A</v>
      </c>
      <c r="AD24" s="37">
        <f t="shared" si="13"/>
        <v>0</v>
      </c>
      <c r="AE24" s="40">
        <f t="shared" si="14"/>
        <v>2</v>
      </c>
      <c r="AF24" s="37">
        <f t="shared" si="15"/>
        <v>4</v>
      </c>
      <c r="AG24" s="37">
        <f t="shared" si="16"/>
        <v>2</v>
      </c>
      <c r="AH24" s="37">
        <f t="shared" si="17"/>
        <v>5</v>
      </c>
      <c r="AI24" s="37">
        <f t="shared" si="18"/>
        <v>5</v>
      </c>
      <c r="AJ24" s="37">
        <f t="shared" si="19"/>
        <v>1</v>
      </c>
      <c r="AK24" s="37">
        <f t="shared" si="20"/>
        <v>0</v>
      </c>
      <c r="AL24" s="37">
        <f t="shared" si="21"/>
        <v>0</v>
      </c>
    </row>
    <row r="25" spans="1:38" s="41" customFormat="1" ht="27.75" customHeight="1">
      <c r="A25" s="42">
        <v>20</v>
      </c>
      <c r="B25" s="83" t="s">
        <v>100</v>
      </c>
      <c r="C25" s="85" t="s">
        <v>49</v>
      </c>
      <c r="D25" s="43"/>
      <c r="E25" s="36">
        <v>31</v>
      </c>
      <c r="F25" s="37" t="str">
        <f t="shared" si="0"/>
        <v>D</v>
      </c>
      <c r="G25" s="36">
        <v>18</v>
      </c>
      <c r="H25" s="37" t="str">
        <f t="shared" si="1"/>
        <v>E</v>
      </c>
      <c r="I25" s="36"/>
      <c r="J25" s="36">
        <v>36</v>
      </c>
      <c r="K25" s="37" t="str">
        <f t="shared" si="2"/>
        <v>D</v>
      </c>
      <c r="L25" s="36">
        <v>10</v>
      </c>
      <c r="M25" s="37" t="str">
        <f t="shared" si="3"/>
        <v>E</v>
      </c>
      <c r="N25" s="37"/>
      <c r="O25" s="36">
        <v>16</v>
      </c>
      <c r="P25" s="37" t="str">
        <f t="shared" si="4"/>
        <v>E</v>
      </c>
      <c r="Q25" s="38">
        <v>6</v>
      </c>
      <c r="R25" s="38">
        <v>0</v>
      </c>
      <c r="S25" s="39">
        <f t="shared" si="5"/>
        <v>9</v>
      </c>
      <c r="T25" s="37" t="str">
        <f t="shared" si="6"/>
        <v>E</v>
      </c>
      <c r="U25" s="36">
        <v>29</v>
      </c>
      <c r="V25" s="37" t="str">
        <f t="shared" si="7"/>
        <v>D</v>
      </c>
      <c r="W25" s="36">
        <v>41</v>
      </c>
      <c r="X25" s="37" t="str">
        <f t="shared" si="8"/>
        <v>C</v>
      </c>
      <c r="Y25" s="36">
        <v>30</v>
      </c>
      <c r="Z25" s="37" t="str">
        <f t="shared" si="9"/>
        <v>D</v>
      </c>
      <c r="AA25" s="39">
        <f t="shared" si="10"/>
        <v>220</v>
      </c>
      <c r="AB25" s="39">
        <f t="shared" si="11"/>
        <v>24.444444444444443</v>
      </c>
      <c r="AC25" s="37" t="str">
        <f t="shared" si="12"/>
        <v>D</v>
      </c>
      <c r="AD25" s="37">
        <f t="shared" si="13"/>
        <v>6</v>
      </c>
      <c r="AE25" s="40">
        <f t="shared" si="14"/>
        <v>33</v>
      </c>
      <c r="AF25" s="37">
        <f t="shared" si="15"/>
        <v>0</v>
      </c>
      <c r="AG25" s="37">
        <f t="shared" si="16"/>
        <v>0</v>
      </c>
      <c r="AH25" s="37">
        <f t="shared" si="17"/>
        <v>0</v>
      </c>
      <c r="AI25" s="37">
        <f t="shared" si="18"/>
        <v>0</v>
      </c>
      <c r="AJ25" s="37">
        <f t="shared" si="19"/>
        <v>0</v>
      </c>
      <c r="AK25" s="37">
        <f t="shared" si="20"/>
        <v>3</v>
      </c>
      <c r="AL25" s="37">
        <f t="shared" si="21"/>
        <v>4</v>
      </c>
    </row>
    <row r="26" spans="1:38" s="41" customFormat="1" ht="27.75" customHeight="1">
      <c r="A26" s="42">
        <v>21</v>
      </c>
      <c r="B26" s="83" t="s">
        <v>101</v>
      </c>
      <c r="C26" s="85" t="s">
        <v>50</v>
      </c>
      <c r="D26" s="43"/>
      <c r="E26" s="36">
        <v>73</v>
      </c>
      <c r="F26" s="37" t="str">
        <f t="shared" si="0"/>
        <v>B</v>
      </c>
      <c r="G26" s="36">
        <v>80</v>
      </c>
      <c r="H26" s="37" t="str">
        <f t="shared" si="1"/>
        <v>A</v>
      </c>
      <c r="I26" s="36"/>
      <c r="J26" s="36">
        <v>78</v>
      </c>
      <c r="K26" s="37" t="str">
        <f t="shared" si="2"/>
        <v>B</v>
      </c>
      <c r="L26" s="36">
        <v>86</v>
      </c>
      <c r="M26" s="37" t="str">
        <f t="shared" si="3"/>
        <v>A</v>
      </c>
      <c r="N26" s="37"/>
      <c r="O26" s="36">
        <v>82</v>
      </c>
      <c r="P26" s="37" t="str">
        <f t="shared" si="4"/>
        <v>A</v>
      </c>
      <c r="Q26" s="38">
        <v>25</v>
      </c>
      <c r="R26" s="38">
        <v>31</v>
      </c>
      <c r="S26" s="39">
        <f t="shared" si="5"/>
        <v>68.5</v>
      </c>
      <c r="T26" s="37" t="str">
        <f t="shared" si="6"/>
        <v>B</v>
      </c>
      <c r="U26" s="36">
        <v>61</v>
      </c>
      <c r="V26" s="37" t="str">
        <f t="shared" si="7"/>
        <v>B</v>
      </c>
      <c r="W26" s="36">
        <v>93</v>
      </c>
      <c r="X26" s="37" t="str">
        <f t="shared" si="8"/>
        <v>A</v>
      </c>
      <c r="Y26" s="36">
        <v>73</v>
      </c>
      <c r="Z26" s="37" t="str">
        <f t="shared" si="9"/>
        <v>B</v>
      </c>
      <c r="AA26" s="39">
        <f t="shared" si="10"/>
        <v>694.5</v>
      </c>
      <c r="AB26" s="39">
        <f t="shared" si="11"/>
        <v>77.16666666666667</v>
      </c>
      <c r="AC26" s="37" t="str">
        <f t="shared" si="12"/>
        <v>B</v>
      </c>
      <c r="AD26" s="37">
        <f t="shared" si="13"/>
        <v>0</v>
      </c>
      <c r="AE26" s="40">
        <f t="shared" si="14"/>
        <v>4</v>
      </c>
      <c r="AF26" s="37">
        <f t="shared" si="15"/>
        <v>3</v>
      </c>
      <c r="AG26" s="37">
        <f t="shared" si="16"/>
        <v>4</v>
      </c>
      <c r="AH26" s="37">
        <f t="shared" si="17"/>
        <v>2</v>
      </c>
      <c r="AI26" s="37">
        <f t="shared" si="18"/>
        <v>2</v>
      </c>
      <c r="AJ26" s="37">
        <f t="shared" si="19"/>
        <v>0</v>
      </c>
      <c r="AK26" s="37">
        <f t="shared" si="20"/>
        <v>0</v>
      </c>
      <c r="AL26" s="37">
        <f t="shared" si="21"/>
        <v>0</v>
      </c>
    </row>
    <row r="27" spans="1:38" s="41" customFormat="1" ht="27.75" customHeight="1">
      <c r="A27" s="42">
        <v>22</v>
      </c>
      <c r="B27" s="83" t="s">
        <v>102</v>
      </c>
      <c r="C27" s="85" t="s">
        <v>51</v>
      </c>
      <c r="D27" s="43"/>
      <c r="E27" s="36">
        <v>46</v>
      </c>
      <c r="F27" s="37" t="str">
        <f t="shared" si="0"/>
        <v>C</v>
      </c>
      <c r="G27" s="36">
        <v>40</v>
      </c>
      <c r="H27" s="37" t="str">
        <f t="shared" si="1"/>
        <v>C</v>
      </c>
      <c r="I27" s="36"/>
      <c r="J27" s="36">
        <v>30</v>
      </c>
      <c r="K27" s="37" t="str">
        <f t="shared" si="2"/>
        <v>D</v>
      </c>
      <c r="L27" s="36">
        <v>10</v>
      </c>
      <c r="M27" s="37" t="str">
        <f t="shared" si="3"/>
        <v>E</v>
      </c>
      <c r="N27" s="37"/>
      <c r="O27" s="36">
        <v>8</v>
      </c>
      <c r="P27" s="37" t="str">
        <f t="shared" si="4"/>
        <v>E</v>
      </c>
      <c r="Q27" s="38">
        <v>11</v>
      </c>
      <c r="R27" s="38">
        <v>1</v>
      </c>
      <c r="S27" s="39">
        <f t="shared" si="5"/>
        <v>17.5</v>
      </c>
      <c r="T27" s="37" t="str">
        <f t="shared" si="6"/>
        <v>E</v>
      </c>
      <c r="U27" s="36">
        <v>31</v>
      </c>
      <c r="V27" s="37" t="str">
        <f t="shared" si="7"/>
        <v>D</v>
      </c>
      <c r="W27" s="36">
        <v>60</v>
      </c>
      <c r="X27" s="37" t="str">
        <f t="shared" si="8"/>
        <v>B</v>
      </c>
      <c r="Y27" s="36">
        <v>52</v>
      </c>
      <c r="Z27" s="37" t="str">
        <f t="shared" si="9"/>
        <v>C</v>
      </c>
      <c r="AA27" s="39">
        <f t="shared" si="10"/>
        <v>294.5</v>
      </c>
      <c r="AB27" s="39">
        <f t="shared" si="11"/>
        <v>32.72222222222222</v>
      </c>
      <c r="AC27" s="37" t="str">
        <f t="shared" si="12"/>
        <v>D</v>
      </c>
      <c r="AD27" s="37">
        <f t="shared" si="13"/>
        <v>4</v>
      </c>
      <c r="AE27" s="40">
        <f t="shared" si="14"/>
        <v>29</v>
      </c>
      <c r="AF27" s="37">
        <f t="shared" si="15"/>
        <v>0</v>
      </c>
      <c r="AG27" s="37">
        <f t="shared" si="16"/>
        <v>0</v>
      </c>
      <c r="AH27" s="37">
        <f t="shared" si="17"/>
        <v>0</v>
      </c>
      <c r="AI27" s="37">
        <f t="shared" si="18"/>
        <v>0</v>
      </c>
      <c r="AJ27" s="37">
        <f t="shared" si="19"/>
        <v>2</v>
      </c>
      <c r="AK27" s="37">
        <f t="shared" si="20"/>
        <v>2</v>
      </c>
      <c r="AL27" s="37">
        <f t="shared" si="21"/>
        <v>3</v>
      </c>
    </row>
    <row r="28" spans="1:38" s="41" customFormat="1" ht="27.75" customHeight="1">
      <c r="A28" s="42">
        <v>23</v>
      </c>
      <c r="B28" s="83" t="s">
        <v>103</v>
      </c>
      <c r="C28" s="85" t="s">
        <v>52</v>
      </c>
      <c r="D28" s="43"/>
      <c r="E28" s="36">
        <v>24</v>
      </c>
      <c r="F28" s="37" t="str">
        <f t="shared" si="0"/>
        <v>D</v>
      </c>
      <c r="G28" s="36">
        <v>2</v>
      </c>
      <c r="H28" s="37" t="str">
        <f t="shared" si="1"/>
        <v>E</v>
      </c>
      <c r="I28" s="36"/>
      <c r="J28" s="36">
        <v>26</v>
      </c>
      <c r="K28" s="37" t="str">
        <f t="shared" si="2"/>
        <v>D</v>
      </c>
      <c r="L28" s="36">
        <v>4</v>
      </c>
      <c r="M28" s="37" t="str">
        <f t="shared" si="3"/>
        <v>E</v>
      </c>
      <c r="N28" s="37"/>
      <c r="O28" s="36">
        <v>15</v>
      </c>
      <c r="P28" s="37" t="str">
        <f t="shared" si="4"/>
        <v>E</v>
      </c>
      <c r="Q28" s="38">
        <v>13</v>
      </c>
      <c r="R28" s="38">
        <v>5</v>
      </c>
      <c r="S28" s="39">
        <f t="shared" si="5"/>
        <v>24.5</v>
      </c>
      <c r="T28" s="37" t="str">
        <f t="shared" si="6"/>
        <v>D</v>
      </c>
      <c r="U28" s="36">
        <v>18</v>
      </c>
      <c r="V28" s="37" t="str">
        <f t="shared" si="7"/>
        <v>E</v>
      </c>
      <c r="W28" s="36">
        <v>15</v>
      </c>
      <c r="X28" s="37" t="str">
        <f t="shared" si="8"/>
        <v>C</v>
      </c>
      <c r="Y28" s="36">
        <v>24</v>
      </c>
      <c r="Z28" s="37" t="str">
        <f t="shared" si="9"/>
        <v>D</v>
      </c>
      <c r="AA28" s="39">
        <f t="shared" si="10"/>
        <v>152.5</v>
      </c>
      <c r="AB28" s="39">
        <f t="shared" si="11"/>
        <v>16.944444444444443</v>
      </c>
      <c r="AC28" s="37" t="str">
        <f t="shared" si="12"/>
        <v>E</v>
      </c>
      <c r="AD28" s="37">
        <f t="shared" si="13"/>
        <v>7</v>
      </c>
      <c r="AE28" s="40">
        <f t="shared" si="14"/>
        <v>37</v>
      </c>
      <c r="AF28" s="37">
        <f t="shared" si="15"/>
        <v>0</v>
      </c>
      <c r="AG28" s="37">
        <f t="shared" si="16"/>
        <v>0</v>
      </c>
      <c r="AH28" s="37">
        <f t="shared" si="17"/>
        <v>0</v>
      </c>
      <c r="AI28" s="37">
        <f t="shared" si="18"/>
        <v>0</v>
      </c>
      <c r="AJ28" s="37">
        <f t="shared" si="19"/>
        <v>0</v>
      </c>
      <c r="AK28" s="37">
        <f t="shared" si="20"/>
        <v>3</v>
      </c>
      <c r="AL28" s="37">
        <f t="shared" si="21"/>
        <v>4</v>
      </c>
    </row>
    <row r="29" spans="1:38" s="41" customFormat="1" ht="27.75" customHeight="1">
      <c r="A29" s="42">
        <v>24</v>
      </c>
      <c r="B29" s="83" t="s">
        <v>104</v>
      </c>
      <c r="C29" s="85" t="s">
        <v>53</v>
      </c>
      <c r="D29" s="43"/>
      <c r="E29" s="36">
        <v>76</v>
      </c>
      <c r="F29" s="37" t="str">
        <f t="shared" si="0"/>
        <v>B</v>
      </c>
      <c r="G29" s="36">
        <v>78</v>
      </c>
      <c r="H29" s="37" t="str">
        <f t="shared" si="1"/>
        <v>B</v>
      </c>
      <c r="I29" s="36"/>
      <c r="J29" s="36">
        <v>74</v>
      </c>
      <c r="K29" s="37" t="str">
        <f t="shared" si="2"/>
        <v>B</v>
      </c>
      <c r="L29" s="36">
        <v>78</v>
      </c>
      <c r="M29" s="37" t="str">
        <f t="shared" si="3"/>
        <v>B</v>
      </c>
      <c r="N29" s="37"/>
      <c r="O29" s="36">
        <v>68</v>
      </c>
      <c r="P29" s="37" t="str">
        <f t="shared" si="4"/>
        <v>B</v>
      </c>
      <c r="Q29" s="38">
        <v>27</v>
      </c>
      <c r="R29" s="38">
        <v>22</v>
      </c>
      <c r="S29" s="39">
        <f t="shared" si="5"/>
        <v>62.5</v>
      </c>
      <c r="T29" s="37" t="str">
        <f t="shared" si="6"/>
        <v>B</v>
      </c>
      <c r="U29" s="36">
        <v>81</v>
      </c>
      <c r="V29" s="37" t="str">
        <f t="shared" si="7"/>
        <v>A</v>
      </c>
      <c r="W29" s="36">
        <v>90</v>
      </c>
      <c r="X29" s="37" t="str">
        <f t="shared" si="8"/>
        <v>A</v>
      </c>
      <c r="Y29" s="36">
        <v>54</v>
      </c>
      <c r="Z29" s="37" t="str">
        <f t="shared" si="9"/>
        <v>C</v>
      </c>
      <c r="AA29" s="39">
        <f t="shared" si="10"/>
        <v>661.5</v>
      </c>
      <c r="AB29" s="39">
        <f t="shared" si="11"/>
        <v>73.5</v>
      </c>
      <c r="AC29" s="37" t="str">
        <f t="shared" si="12"/>
        <v>B</v>
      </c>
      <c r="AD29" s="37">
        <f t="shared" si="13"/>
        <v>0</v>
      </c>
      <c r="AE29" s="40">
        <f t="shared" si="14"/>
        <v>8</v>
      </c>
      <c r="AF29" s="37">
        <f t="shared" si="15"/>
        <v>1</v>
      </c>
      <c r="AG29" s="37">
        <f t="shared" si="16"/>
        <v>6</v>
      </c>
      <c r="AH29" s="37">
        <f t="shared" si="17"/>
        <v>2</v>
      </c>
      <c r="AI29" s="37">
        <f t="shared" si="18"/>
        <v>2</v>
      </c>
      <c r="AJ29" s="37">
        <f t="shared" si="19"/>
        <v>0</v>
      </c>
      <c r="AK29" s="37">
        <f t="shared" si="20"/>
        <v>0</v>
      </c>
      <c r="AL29" s="37">
        <f t="shared" si="21"/>
        <v>0</v>
      </c>
    </row>
    <row r="30" spans="1:38" s="41" customFormat="1" ht="27.75" customHeight="1">
      <c r="A30" s="42">
        <v>25</v>
      </c>
      <c r="B30" s="83" t="s">
        <v>105</v>
      </c>
      <c r="C30" s="85" t="s">
        <v>54</v>
      </c>
      <c r="D30" s="43"/>
      <c r="E30" s="36">
        <v>56</v>
      </c>
      <c r="F30" s="37" t="str">
        <f t="shared" si="0"/>
        <v>C</v>
      </c>
      <c r="G30" s="36">
        <v>58</v>
      </c>
      <c r="H30" s="37" t="str">
        <f t="shared" si="1"/>
        <v>C</v>
      </c>
      <c r="I30" s="36"/>
      <c r="J30" s="36">
        <v>60</v>
      </c>
      <c r="K30" s="37" t="str">
        <f t="shared" si="2"/>
        <v>B</v>
      </c>
      <c r="L30" s="36">
        <v>12</v>
      </c>
      <c r="M30" s="37" t="str">
        <f t="shared" si="3"/>
        <v>E</v>
      </c>
      <c r="N30" s="37"/>
      <c r="O30" s="36">
        <v>46</v>
      </c>
      <c r="P30" s="37" t="str">
        <f t="shared" si="4"/>
        <v>C</v>
      </c>
      <c r="Q30" s="38">
        <v>18</v>
      </c>
      <c r="R30" s="38">
        <v>12</v>
      </c>
      <c r="S30" s="39">
        <f t="shared" si="5"/>
        <v>39</v>
      </c>
      <c r="T30" s="37" t="str">
        <f t="shared" si="6"/>
        <v>D</v>
      </c>
      <c r="U30" s="36">
        <v>46</v>
      </c>
      <c r="V30" s="37" t="str">
        <f t="shared" si="7"/>
        <v>C</v>
      </c>
      <c r="W30" s="36">
        <v>73</v>
      </c>
      <c r="X30" s="37" t="str">
        <f t="shared" si="8"/>
        <v>B</v>
      </c>
      <c r="Y30" s="36">
        <v>68</v>
      </c>
      <c r="Z30" s="37" t="str">
        <f t="shared" si="9"/>
        <v>B</v>
      </c>
      <c r="AA30" s="39">
        <f t="shared" si="10"/>
        <v>458</v>
      </c>
      <c r="AB30" s="39">
        <f t="shared" si="11"/>
        <v>50.888888888888886</v>
      </c>
      <c r="AC30" s="37" t="str">
        <f t="shared" si="12"/>
        <v>C</v>
      </c>
      <c r="AD30" s="37">
        <f t="shared" si="13"/>
        <v>2</v>
      </c>
      <c r="AE30" s="40">
        <f t="shared" si="14"/>
        <v>20</v>
      </c>
      <c r="AF30" s="37">
        <f t="shared" si="15"/>
        <v>0</v>
      </c>
      <c r="AG30" s="37">
        <f t="shared" si="16"/>
        <v>1</v>
      </c>
      <c r="AH30" s="37">
        <f t="shared" si="17"/>
        <v>0</v>
      </c>
      <c r="AI30" s="37">
        <f t="shared" si="18"/>
        <v>0</v>
      </c>
      <c r="AJ30" s="37">
        <f t="shared" si="19"/>
        <v>4</v>
      </c>
      <c r="AK30" s="37">
        <f t="shared" si="20"/>
        <v>1</v>
      </c>
      <c r="AL30" s="37">
        <f t="shared" si="21"/>
        <v>1</v>
      </c>
    </row>
    <row r="31" spans="1:38" s="41" customFormat="1" ht="27.75" customHeight="1">
      <c r="A31" s="42">
        <v>26</v>
      </c>
      <c r="B31" s="83" t="s">
        <v>106</v>
      </c>
      <c r="C31" s="85" t="s">
        <v>55</v>
      </c>
      <c r="D31" s="43"/>
      <c r="E31" s="36">
        <v>57</v>
      </c>
      <c r="F31" s="37" t="str">
        <f t="shared" si="0"/>
        <v>C</v>
      </c>
      <c r="G31" s="36">
        <v>68</v>
      </c>
      <c r="H31" s="37" t="str">
        <f t="shared" si="1"/>
        <v>B</v>
      </c>
      <c r="I31" s="36"/>
      <c r="J31" s="36">
        <v>66</v>
      </c>
      <c r="K31" s="37" t="str">
        <f t="shared" si="2"/>
        <v>B</v>
      </c>
      <c r="L31" s="36">
        <v>72</v>
      </c>
      <c r="M31" s="37" t="str">
        <f t="shared" si="3"/>
        <v>B</v>
      </c>
      <c r="N31" s="37"/>
      <c r="O31" s="36">
        <v>85</v>
      </c>
      <c r="P31" s="37" t="str">
        <f t="shared" si="4"/>
        <v>A</v>
      </c>
      <c r="Q31" s="38">
        <v>23</v>
      </c>
      <c r="R31" s="38">
        <v>15</v>
      </c>
      <c r="S31" s="39">
        <f t="shared" si="5"/>
        <v>49.5</v>
      </c>
      <c r="T31" s="37" t="str">
        <f t="shared" si="6"/>
        <v>D</v>
      </c>
      <c r="U31" s="36">
        <v>72</v>
      </c>
      <c r="V31" s="37" t="str">
        <f t="shared" si="7"/>
        <v>B</v>
      </c>
      <c r="W31" s="36">
        <v>86</v>
      </c>
      <c r="X31" s="37" t="str">
        <f t="shared" si="8"/>
        <v>A</v>
      </c>
      <c r="Y31" s="36">
        <v>63</v>
      </c>
      <c r="Z31" s="37" t="str">
        <f t="shared" si="9"/>
        <v>B</v>
      </c>
      <c r="AA31" s="39">
        <f t="shared" si="10"/>
        <v>618.5</v>
      </c>
      <c r="AB31" s="39">
        <f t="shared" si="11"/>
        <v>68.72222222222223</v>
      </c>
      <c r="AC31" s="37" t="str">
        <f t="shared" si="12"/>
        <v>B</v>
      </c>
      <c r="AD31" s="37">
        <f t="shared" si="13"/>
        <v>0</v>
      </c>
      <c r="AE31" s="40">
        <f t="shared" si="14"/>
        <v>10</v>
      </c>
      <c r="AF31" s="37">
        <f t="shared" si="15"/>
        <v>1</v>
      </c>
      <c r="AG31" s="37">
        <f t="shared" si="16"/>
        <v>4</v>
      </c>
      <c r="AH31" s="37">
        <f t="shared" si="17"/>
        <v>2</v>
      </c>
      <c r="AI31" s="37">
        <f t="shared" si="18"/>
        <v>2</v>
      </c>
      <c r="AJ31" s="37">
        <f t="shared" si="19"/>
        <v>1</v>
      </c>
      <c r="AK31" s="37">
        <f t="shared" si="20"/>
        <v>1</v>
      </c>
      <c r="AL31" s="37">
        <f t="shared" si="21"/>
        <v>0</v>
      </c>
    </row>
    <row r="32" spans="1:38" s="41" customFormat="1" ht="27.75" customHeight="1">
      <c r="A32" s="42">
        <v>27</v>
      </c>
      <c r="B32" s="83" t="s">
        <v>107</v>
      </c>
      <c r="C32" s="85" t="s">
        <v>56</v>
      </c>
      <c r="D32" s="43"/>
      <c r="E32" s="36">
        <v>78</v>
      </c>
      <c r="F32" s="37" t="str">
        <f t="shared" si="0"/>
        <v>B</v>
      </c>
      <c r="G32" s="36">
        <v>81</v>
      </c>
      <c r="H32" s="37" t="str">
        <f t="shared" si="1"/>
        <v>A</v>
      </c>
      <c r="I32" s="36"/>
      <c r="J32" s="36">
        <v>74</v>
      </c>
      <c r="K32" s="37" t="str">
        <f t="shared" si="2"/>
        <v>B</v>
      </c>
      <c r="L32" s="36">
        <v>82</v>
      </c>
      <c r="M32" s="37" t="str">
        <f t="shared" si="3"/>
        <v>A</v>
      </c>
      <c r="N32" s="37"/>
      <c r="O32" s="36">
        <v>76</v>
      </c>
      <c r="P32" s="37" t="str">
        <f t="shared" si="4"/>
        <v>B</v>
      </c>
      <c r="Q32" s="38">
        <v>29</v>
      </c>
      <c r="R32" s="38">
        <v>32</v>
      </c>
      <c r="S32" s="39">
        <f t="shared" si="5"/>
        <v>75.5</v>
      </c>
      <c r="T32" s="37" t="str">
        <f t="shared" si="6"/>
        <v>B</v>
      </c>
      <c r="U32" s="36">
        <v>77</v>
      </c>
      <c r="V32" s="37" t="str">
        <f t="shared" si="7"/>
        <v>B</v>
      </c>
      <c r="W32" s="36">
        <v>91</v>
      </c>
      <c r="X32" s="37" t="str">
        <f t="shared" si="8"/>
        <v>A</v>
      </c>
      <c r="Y32" s="36">
        <v>69</v>
      </c>
      <c r="Z32" s="37" t="str">
        <f t="shared" si="9"/>
        <v>B</v>
      </c>
      <c r="AA32" s="39">
        <f t="shared" si="10"/>
        <v>703.5</v>
      </c>
      <c r="AB32" s="39">
        <f t="shared" si="11"/>
        <v>78.16666666666667</v>
      </c>
      <c r="AC32" s="37" t="str">
        <f t="shared" si="12"/>
        <v>B</v>
      </c>
      <c r="AD32" s="37">
        <f t="shared" si="13"/>
        <v>0</v>
      </c>
      <c r="AE32" s="40">
        <f t="shared" si="14"/>
        <v>3</v>
      </c>
      <c r="AF32" s="37">
        <f t="shared" si="15"/>
        <v>2</v>
      </c>
      <c r="AG32" s="37">
        <f t="shared" si="16"/>
        <v>5</v>
      </c>
      <c r="AH32" s="37">
        <f t="shared" si="17"/>
        <v>1</v>
      </c>
      <c r="AI32" s="37">
        <f t="shared" si="18"/>
        <v>1</v>
      </c>
      <c r="AJ32" s="37">
        <f t="shared" si="19"/>
        <v>0</v>
      </c>
      <c r="AK32" s="37">
        <f t="shared" si="20"/>
        <v>0</v>
      </c>
      <c r="AL32" s="37">
        <f t="shared" si="21"/>
        <v>0</v>
      </c>
    </row>
    <row r="33" spans="1:38" s="41" customFormat="1" ht="27.75" customHeight="1">
      <c r="A33" s="42">
        <v>28</v>
      </c>
      <c r="B33" s="83" t="s">
        <v>108</v>
      </c>
      <c r="C33" s="85" t="s">
        <v>57</v>
      </c>
      <c r="D33" s="43"/>
      <c r="E33" s="36">
        <v>75</v>
      </c>
      <c r="F33" s="37" t="str">
        <f t="shared" si="0"/>
        <v>B</v>
      </c>
      <c r="G33" s="36">
        <v>82</v>
      </c>
      <c r="H33" s="37" t="str">
        <f t="shared" si="1"/>
        <v>A</v>
      </c>
      <c r="I33" s="36"/>
      <c r="J33" s="36">
        <v>86</v>
      </c>
      <c r="K33" s="37" t="str">
        <f t="shared" si="2"/>
        <v>A</v>
      </c>
      <c r="L33" s="36">
        <v>87</v>
      </c>
      <c r="M33" s="37" t="str">
        <f t="shared" si="3"/>
        <v>A</v>
      </c>
      <c r="N33" s="37"/>
      <c r="O33" s="36">
        <v>73</v>
      </c>
      <c r="P33" s="37" t="str">
        <f t="shared" si="4"/>
        <v>B</v>
      </c>
      <c r="Q33" s="38">
        <v>36</v>
      </c>
      <c r="R33" s="38">
        <v>37</v>
      </c>
      <c r="S33" s="39">
        <f t="shared" si="5"/>
        <v>91</v>
      </c>
      <c r="T33" s="37" t="str">
        <f t="shared" si="6"/>
        <v>A</v>
      </c>
      <c r="U33" s="36">
        <v>88</v>
      </c>
      <c r="V33" s="37" t="str">
        <f t="shared" si="7"/>
        <v>A</v>
      </c>
      <c r="W33" s="36">
        <v>91</v>
      </c>
      <c r="X33" s="37" t="str">
        <f t="shared" si="8"/>
        <v>A</v>
      </c>
      <c r="Y33" s="36">
        <v>62</v>
      </c>
      <c r="Z33" s="37" t="str">
        <f t="shared" si="9"/>
        <v>B</v>
      </c>
      <c r="AA33" s="39">
        <f t="shared" si="10"/>
        <v>735</v>
      </c>
      <c r="AB33" s="39">
        <f t="shared" si="11"/>
        <v>81.66666666666667</v>
      </c>
      <c r="AC33" s="37" t="str">
        <f t="shared" si="12"/>
        <v>A</v>
      </c>
      <c r="AD33" s="37">
        <f t="shared" si="13"/>
        <v>0</v>
      </c>
      <c r="AE33" s="40">
        <f t="shared" si="14"/>
        <v>1</v>
      </c>
      <c r="AF33" s="37">
        <f t="shared" si="15"/>
        <v>5</v>
      </c>
      <c r="AG33" s="37">
        <f t="shared" si="16"/>
        <v>2</v>
      </c>
      <c r="AH33" s="37">
        <f t="shared" si="17"/>
        <v>4</v>
      </c>
      <c r="AI33" s="37">
        <f t="shared" si="18"/>
        <v>4</v>
      </c>
      <c r="AJ33" s="37">
        <f t="shared" si="19"/>
        <v>0</v>
      </c>
      <c r="AK33" s="37">
        <f t="shared" si="20"/>
        <v>0</v>
      </c>
      <c r="AL33" s="37">
        <f t="shared" si="21"/>
        <v>0</v>
      </c>
    </row>
    <row r="34" spans="1:38" s="41" customFormat="1" ht="27.75" customHeight="1">
      <c r="A34" s="42">
        <v>29</v>
      </c>
      <c r="B34" s="83" t="s">
        <v>109</v>
      </c>
      <c r="C34" s="85" t="s">
        <v>58</v>
      </c>
      <c r="D34" s="43"/>
      <c r="E34" s="36">
        <v>89</v>
      </c>
      <c r="F34" s="37" t="str">
        <f t="shared" si="0"/>
        <v>A</v>
      </c>
      <c r="G34" s="36">
        <v>84</v>
      </c>
      <c r="H34" s="37" t="str">
        <f t="shared" si="1"/>
        <v>A</v>
      </c>
      <c r="I34" s="36"/>
      <c r="J34" s="36">
        <v>60</v>
      </c>
      <c r="K34" s="37" t="str">
        <f t="shared" si="2"/>
        <v>B</v>
      </c>
      <c r="L34" s="36">
        <v>77</v>
      </c>
      <c r="M34" s="37" t="str">
        <f t="shared" si="3"/>
        <v>B</v>
      </c>
      <c r="N34" s="37"/>
      <c r="O34" s="36">
        <v>65</v>
      </c>
      <c r="P34" s="37" t="str">
        <f t="shared" si="4"/>
        <v>B</v>
      </c>
      <c r="Q34" s="38">
        <v>28</v>
      </c>
      <c r="R34" s="38">
        <v>31</v>
      </c>
      <c r="S34" s="39">
        <f t="shared" si="5"/>
        <v>73</v>
      </c>
      <c r="T34" s="37" t="str">
        <f t="shared" si="6"/>
        <v>B</v>
      </c>
      <c r="U34" s="36">
        <v>73</v>
      </c>
      <c r="V34" s="37" t="str">
        <f t="shared" si="7"/>
        <v>B</v>
      </c>
      <c r="W34" s="36">
        <v>89</v>
      </c>
      <c r="X34" s="37" t="str">
        <f t="shared" si="8"/>
        <v>A</v>
      </c>
      <c r="Y34" s="36">
        <v>52</v>
      </c>
      <c r="Z34" s="37" t="str">
        <f t="shared" si="9"/>
        <v>C</v>
      </c>
      <c r="AA34" s="39">
        <f t="shared" si="10"/>
        <v>662</v>
      </c>
      <c r="AB34" s="39">
        <f t="shared" si="11"/>
        <v>73.55555555555556</v>
      </c>
      <c r="AC34" s="37" t="str">
        <f t="shared" si="12"/>
        <v>B</v>
      </c>
      <c r="AD34" s="37">
        <f t="shared" si="13"/>
        <v>0</v>
      </c>
      <c r="AE34" s="40">
        <f t="shared" si="14"/>
        <v>7</v>
      </c>
      <c r="AF34" s="37">
        <f t="shared" si="15"/>
        <v>2</v>
      </c>
      <c r="AG34" s="37">
        <f t="shared" si="16"/>
        <v>5</v>
      </c>
      <c r="AH34" s="37">
        <f t="shared" si="17"/>
        <v>1</v>
      </c>
      <c r="AI34" s="37">
        <f t="shared" si="18"/>
        <v>1</v>
      </c>
      <c r="AJ34" s="37">
        <f t="shared" si="19"/>
        <v>0</v>
      </c>
      <c r="AK34" s="37">
        <f t="shared" si="20"/>
        <v>0</v>
      </c>
      <c r="AL34" s="37">
        <f t="shared" si="21"/>
        <v>0</v>
      </c>
    </row>
    <row r="35" spans="1:38" s="41" customFormat="1" ht="27.75" customHeight="1">
      <c r="A35" s="42">
        <v>30</v>
      </c>
      <c r="B35" s="83" t="s">
        <v>110</v>
      </c>
      <c r="C35" s="85" t="s">
        <v>59</v>
      </c>
      <c r="D35" s="43"/>
      <c r="E35" s="36">
        <v>72</v>
      </c>
      <c r="F35" s="37" t="str">
        <f t="shared" si="0"/>
        <v>B</v>
      </c>
      <c r="G35" s="36">
        <v>53</v>
      </c>
      <c r="H35" s="37" t="str">
        <f t="shared" si="1"/>
        <v>C</v>
      </c>
      <c r="I35" s="36"/>
      <c r="J35" s="36">
        <v>40</v>
      </c>
      <c r="K35" s="37" t="str">
        <f t="shared" si="2"/>
        <v>C</v>
      </c>
      <c r="L35" s="36">
        <v>42</v>
      </c>
      <c r="M35" s="37" t="str">
        <f t="shared" si="3"/>
        <v>C</v>
      </c>
      <c r="N35" s="37"/>
      <c r="O35" s="36">
        <v>33</v>
      </c>
      <c r="P35" s="37" t="str">
        <f t="shared" si="4"/>
        <v>D</v>
      </c>
      <c r="Q35" s="38">
        <v>25</v>
      </c>
      <c r="R35" s="38">
        <v>23</v>
      </c>
      <c r="S35" s="39">
        <f t="shared" si="5"/>
        <v>60.5</v>
      </c>
      <c r="T35" s="37" t="str">
        <f t="shared" si="6"/>
        <v>B</v>
      </c>
      <c r="U35" s="36">
        <v>50</v>
      </c>
      <c r="V35" s="37" t="str">
        <f t="shared" si="7"/>
        <v>C</v>
      </c>
      <c r="W35" s="36">
        <v>76</v>
      </c>
      <c r="X35" s="37" t="str">
        <f t="shared" si="8"/>
        <v>B</v>
      </c>
      <c r="Y35" s="36">
        <v>54</v>
      </c>
      <c r="Z35" s="37" t="str">
        <f t="shared" si="9"/>
        <v>C</v>
      </c>
      <c r="AA35" s="39">
        <f t="shared" si="10"/>
        <v>480.5</v>
      </c>
      <c r="AB35" s="39">
        <f t="shared" si="11"/>
        <v>53.388888888888886</v>
      </c>
      <c r="AC35" s="37" t="str">
        <f t="shared" si="12"/>
        <v>C</v>
      </c>
      <c r="AD35" s="37">
        <f t="shared" si="13"/>
        <v>1</v>
      </c>
      <c r="AE35" s="40">
        <f t="shared" si="14"/>
        <v>19</v>
      </c>
      <c r="AF35" s="37">
        <f t="shared" si="15"/>
        <v>0</v>
      </c>
      <c r="AG35" s="37">
        <f t="shared" si="16"/>
        <v>2</v>
      </c>
      <c r="AH35" s="37">
        <f t="shared" si="17"/>
        <v>0</v>
      </c>
      <c r="AI35" s="37">
        <f t="shared" si="18"/>
        <v>0</v>
      </c>
      <c r="AJ35" s="37">
        <f t="shared" si="19"/>
        <v>4</v>
      </c>
      <c r="AK35" s="37">
        <f t="shared" si="20"/>
        <v>1</v>
      </c>
      <c r="AL35" s="37">
        <f t="shared" si="21"/>
        <v>0</v>
      </c>
    </row>
    <row r="36" spans="1:38" s="41" customFormat="1" ht="27.75" customHeight="1">
      <c r="A36" s="42">
        <v>31</v>
      </c>
      <c r="B36" s="83" t="s">
        <v>111</v>
      </c>
      <c r="C36" s="85" t="s">
        <v>131</v>
      </c>
      <c r="D36" s="43"/>
      <c r="E36" s="36">
        <v>26</v>
      </c>
      <c r="F36" s="37" t="str">
        <f t="shared" si="0"/>
        <v>D</v>
      </c>
      <c r="G36" s="36">
        <v>5</v>
      </c>
      <c r="H36" s="37" t="str">
        <f t="shared" si="1"/>
        <v>E</v>
      </c>
      <c r="I36" s="36"/>
      <c r="J36" s="36">
        <v>40</v>
      </c>
      <c r="K36" s="37" t="str">
        <f t="shared" si="2"/>
        <v>C</v>
      </c>
      <c r="L36" s="36">
        <v>18</v>
      </c>
      <c r="M36" s="37" t="str">
        <f t="shared" si="3"/>
        <v>E</v>
      </c>
      <c r="N36" s="37"/>
      <c r="O36" s="36">
        <v>14</v>
      </c>
      <c r="P36" s="37" t="str">
        <f t="shared" si="4"/>
        <v>E</v>
      </c>
      <c r="Q36" s="38">
        <v>18</v>
      </c>
      <c r="R36" s="38">
        <v>12</v>
      </c>
      <c r="S36" s="39">
        <f t="shared" si="5"/>
        <v>39</v>
      </c>
      <c r="T36" s="37" t="str">
        <f t="shared" si="6"/>
        <v>D</v>
      </c>
      <c r="U36" s="36">
        <v>24</v>
      </c>
      <c r="V36" s="37" t="str">
        <f t="shared" si="7"/>
        <v>D</v>
      </c>
      <c r="W36" s="36">
        <v>62</v>
      </c>
      <c r="X36" s="37" t="str">
        <f t="shared" si="8"/>
        <v>B</v>
      </c>
      <c r="Y36" s="36">
        <v>35</v>
      </c>
      <c r="Z36" s="37" t="str">
        <f t="shared" si="9"/>
        <v>D</v>
      </c>
      <c r="AA36" s="39">
        <f t="shared" si="10"/>
        <v>263</v>
      </c>
      <c r="AB36" s="39">
        <f t="shared" si="11"/>
        <v>29.22222222222222</v>
      </c>
      <c r="AC36" s="37" t="str">
        <f t="shared" si="12"/>
        <v>D</v>
      </c>
      <c r="AD36" s="37">
        <f t="shared" si="13"/>
        <v>5</v>
      </c>
      <c r="AE36" s="40">
        <f t="shared" si="14"/>
        <v>31</v>
      </c>
      <c r="AF36" s="37">
        <f t="shared" si="15"/>
        <v>0</v>
      </c>
      <c r="AG36" s="37">
        <f t="shared" si="16"/>
        <v>0</v>
      </c>
      <c r="AH36" s="37">
        <f t="shared" si="17"/>
        <v>0</v>
      </c>
      <c r="AI36" s="37">
        <f t="shared" si="18"/>
        <v>0</v>
      </c>
      <c r="AJ36" s="37">
        <f t="shared" si="19"/>
        <v>1</v>
      </c>
      <c r="AK36" s="37">
        <f t="shared" si="20"/>
        <v>3</v>
      </c>
      <c r="AL36" s="37">
        <f t="shared" si="21"/>
        <v>3</v>
      </c>
    </row>
    <row r="37" spans="1:38" s="41" customFormat="1" ht="27.75" customHeight="1">
      <c r="A37" s="42">
        <v>32</v>
      </c>
      <c r="B37" s="83" t="s">
        <v>133</v>
      </c>
      <c r="C37" s="85" t="s">
        <v>60</v>
      </c>
      <c r="D37" s="43"/>
      <c r="E37" s="36">
        <v>78</v>
      </c>
      <c r="F37" s="37" t="str">
        <f t="shared" si="0"/>
        <v>B</v>
      </c>
      <c r="G37" s="36">
        <v>80</v>
      </c>
      <c r="H37" s="37" t="str">
        <f t="shared" si="1"/>
        <v>A</v>
      </c>
      <c r="I37" s="36"/>
      <c r="J37" s="36">
        <v>68</v>
      </c>
      <c r="K37" s="37" t="str">
        <f t="shared" si="2"/>
        <v>B</v>
      </c>
      <c r="L37" s="36">
        <v>66</v>
      </c>
      <c r="M37" s="37" t="str">
        <f t="shared" si="3"/>
        <v>B</v>
      </c>
      <c r="N37" s="37"/>
      <c r="O37" s="36">
        <v>66</v>
      </c>
      <c r="P37" s="37" t="str">
        <f t="shared" si="4"/>
        <v>B</v>
      </c>
      <c r="Q37" s="38">
        <v>29</v>
      </c>
      <c r="R37" s="38">
        <v>28</v>
      </c>
      <c r="S37" s="39">
        <f t="shared" si="5"/>
        <v>71.5</v>
      </c>
      <c r="T37" s="37" t="str">
        <f t="shared" si="6"/>
        <v>B</v>
      </c>
      <c r="U37" s="36">
        <v>58</v>
      </c>
      <c r="V37" s="37" t="str">
        <f t="shared" si="7"/>
        <v>C</v>
      </c>
      <c r="W37" s="36">
        <v>88</v>
      </c>
      <c r="X37" s="37" t="str">
        <f t="shared" si="8"/>
        <v>A</v>
      </c>
      <c r="Y37" s="36">
        <v>61</v>
      </c>
      <c r="Z37" s="37" t="str">
        <f t="shared" si="9"/>
        <v>B</v>
      </c>
      <c r="AA37" s="39">
        <f t="shared" si="10"/>
        <v>636.5</v>
      </c>
      <c r="AB37" s="39">
        <f t="shared" si="11"/>
        <v>70.72222222222223</v>
      </c>
      <c r="AC37" s="37" t="str">
        <f t="shared" si="12"/>
        <v>B</v>
      </c>
      <c r="AD37" s="37">
        <f t="shared" si="13"/>
        <v>0</v>
      </c>
      <c r="AE37" s="40">
        <f t="shared" si="14"/>
        <v>9</v>
      </c>
      <c r="AF37" s="37">
        <f t="shared" si="15"/>
        <v>1</v>
      </c>
      <c r="AG37" s="37">
        <f t="shared" si="16"/>
        <v>5</v>
      </c>
      <c r="AH37" s="37">
        <f t="shared" si="17"/>
        <v>1</v>
      </c>
      <c r="AI37" s="37">
        <f t="shared" si="18"/>
        <v>1</v>
      </c>
      <c r="AJ37" s="37">
        <f t="shared" si="19"/>
        <v>1</v>
      </c>
      <c r="AK37" s="37">
        <f t="shared" si="20"/>
        <v>0</v>
      </c>
      <c r="AL37" s="37">
        <f t="shared" si="21"/>
        <v>0</v>
      </c>
    </row>
    <row r="38" spans="1:38" s="41" customFormat="1" ht="27.75" customHeight="1">
      <c r="A38" s="42">
        <v>33</v>
      </c>
      <c r="B38" s="83" t="s">
        <v>114</v>
      </c>
      <c r="C38" s="85" t="s">
        <v>61</v>
      </c>
      <c r="D38" s="43"/>
      <c r="E38" s="36">
        <v>19</v>
      </c>
      <c r="F38" s="37" t="str">
        <f t="shared" si="0"/>
        <v>E</v>
      </c>
      <c r="G38" s="36">
        <v>5</v>
      </c>
      <c r="H38" s="37" t="str">
        <f t="shared" si="1"/>
        <v>E</v>
      </c>
      <c r="I38" s="36"/>
      <c r="J38" s="36">
        <v>18</v>
      </c>
      <c r="K38" s="37" t="str">
        <f t="shared" si="2"/>
        <v>E</v>
      </c>
      <c r="L38" s="36">
        <v>5</v>
      </c>
      <c r="M38" s="37" t="str">
        <f t="shared" si="3"/>
        <v>E</v>
      </c>
      <c r="N38" s="37"/>
      <c r="O38" s="36">
        <v>16</v>
      </c>
      <c r="P38" s="37" t="str">
        <f t="shared" si="4"/>
        <v>E</v>
      </c>
      <c r="Q38" s="38">
        <v>9</v>
      </c>
      <c r="R38" s="38">
        <v>5</v>
      </c>
      <c r="S38" s="39">
        <f t="shared" si="5"/>
        <v>18.5</v>
      </c>
      <c r="T38" s="37" t="str">
        <f t="shared" si="6"/>
        <v>E</v>
      </c>
      <c r="U38" s="36">
        <v>18</v>
      </c>
      <c r="V38" s="37" t="str">
        <f t="shared" si="7"/>
        <v>E</v>
      </c>
      <c r="W38" s="36">
        <v>26</v>
      </c>
      <c r="X38" s="37" t="str">
        <f t="shared" si="8"/>
        <v>C</v>
      </c>
      <c r="Y38" s="36">
        <v>45</v>
      </c>
      <c r="Z38" s="37" t="str">
        <f t="shared" si="9"/>
        <v>C</v>
      </c>
      <c r="AA38" s="39">
        <f t="shared" si="10"/>
        <v>170.5</v>
      </c>
      <c r="AB38" s="39">
        <f t="shared" si="11"/>
        <v>18.944444444444443</v>
      </c>
      <c r="AC38" s="37" t="str">
        <f t="shared" si="12"/>
        <v>E</v>
      </c>
      <c r="AD38" s="37">
        <f t="shared" si="13"/>
        <v>7</v>
      </c>
      <c r="AE38" s="40">
        <f t="shared" si="14"/>
        <v>36</v>
      </c>
      <c r="AF38" s="37">
        <f t="shared" si="15"/>
        <v>0</v>
      </c>
      <c r="AG38" s="37">
        <f t="shared" si="16"/>
        <v>0</v>
      </c>
      <c r="AH38" s="37">
        <f t="shared" si="17"/>
        <v>0</v>
      </c>
      <c r="AI38" s="37">
        <f t="shared" si="18"/>
        <v>0</v>
      </c>
      <c r="AJ38" s="37">
        <f t="shared" si="19"/>
        <v>0</v>
      </c>
      <c r="AK38" s="37">
        <f t="shared" si="20"/>
        <v>0</v>
      </c>
      <c r="AL38" s="37">
        <f t="shared" si="21"/>
        <v>7</v>
      </c>
    </row>
    <row r="39" spans="1:38" s="41" customFormat="1" ht="27.75" customHeight="1">
      <c r="A39" s="42">
        <v>34</v>
      </c>
      <c r="B39" s="83" t="s">
        <v>115</v>
      </c>
      <c r="C39" s="85" t="s">
        <v>62</v>
      </c>
      <c r="D39" s="43"/>
      <c r="E39" s="36">
        <v>36</v>
      </c>
      <c r="F39" s="37" t="str">
        <f t="shared" si="0"/>
        <v>D</v>
      </c>
      <c r="G39" s="36">
        <v>2</v>
      </c>
      <c r="H39" s="37" t="str">
        <f t="shared" si="1"/>
        <v>E</v>
      </c>
      <c r="I39" s="36"/>
      <c r="J39" s="36">
        <v>40</v>
      </c>
      <c r="K39" s="37" t="str">
        <f t="shared" si="2"/>
        <v>C</v>
      </c>
      <c r="L39" s="36">
        <v>3</v>
      </c>
      <c r="M39" s="37" t="str">
        <f t="shared" si="3"/>
        <v>E</v>
      </c>
      <c r="N39" s="37"/>
      <c r="O39" s="36">
        <v>14</v>
      </c>
      <c r="P39" s="37" t="str">
        <f t="shared" si="4"/>
        <v>E</v>
      </c>
      <c r="Q39" s="38">
        <v>12</v>
      </c>
      <c r="R39" s="38">
        <v>0</v>
      </c>
      <c r="S39" s="39">
        <f t="shared" si="5"/>
        <v>18</v>
      </c>
      <c r="T39" s="37" t="str">
        <f t="shared" si="6"/>
        <v>E</v>
      </c>
      <c r="U39" s="36">
        <v>22</v>
      </c>
      <c r="V39" s="37" t="str">
        <f t="shared" si="7"/>
        <v>D</v>
      </c>
      <c r="W39" s="36">
        <v>26</v>
      </c>
      <c r="X39" s="37" t="str">
        <f t="shared" si="8"/>
        <v>C</v>
      </c>
      <c r="Y39" s="36">
        <v>34</v>
      </c>
      <c r="Z39" s="37" t="str">
        <f t="shared" si="9"/>
        <v>D</v>
      </c>
      <c r="AA39" s="39">
        <f t="shared" si="10"/>
        <v>195</v>
      </c>
      <c r="AB39" s="39">
        <f t="shared" si="11"/>
        <v>21.666666666666668</v>
      </c>
      <c r="AC39" s="37" t="str">
        <f t="shared" si="12"/>
        <v>D</v>
      </c>
      <c r="AD39" s="37">
        <f t="shared" si="13"/>
        <v>6</v>
      </c>
      <c r="AE39" s="40">
        <f t="shared" si="14"/>
        <v>35</v>
      </c>
      <c r="AF39" s="37">
        <f t="shared" si="15"/>
        <v>0</v>
      </c>
      <c r="AG39" s="37">
        <f t="shared" si="16"/>
        <v>0</v>
      </c>
      <c r="AH39" s="37">
        <f t="shared" si="17"/>
        <v>0</v>
      </c>
      <c r="AI39" s="37">
        <f t="shared" si="18"/>
        <v>0</v>
      </c>
      <c r="AJ39" s="37">
        <f t="shared" si="19"/>
        <v>1</v>
      </c>
      <c r="AK39" s="37">
        <f t="shared" si="20"/>
        <v>2</v>
      </c>
      <c r="AL39" s="37">
        <f t="shared" si="21"/>
        <v>4</v>
      </c>
    </row>
    <row r="40" spans="1:38" s="41" customFormat="1" ht="27.75" customHeight="1">
      <c r="A40" s="42">
        <v>35</v>
      </c>
      <c r="B40" s="83" t="s">
        <v>116</v>
      </c>
      <c r="C40" s="85" t="s">
        <v>63</v>
      </c>
      <c r="D40" s="43"/>
      <c r="E40" s="36">
        <v>11</v>
      </c>
      <c r="F40" s="37" t="str">
        <f t="shared" si="0"/>
        <v>E</v>
      </c>
      <c r="G40" s="36">
        <v>2</v>
      </c>
      <c r="H40" s="37" t="str">
        <f t="shared" si="1"/>
        <v>E</v>
      </c>
      <c r="I40" s="36"/>
      <c r="J40" s="36">
        <v>24</v>
      </c>
      <c r="K40" s="37" t="str">
        <f t="shared" si="2"/>
        <v>D</v>
      </c>
      <c r="L40" s="36">
        <v>4</v>
      </c>
      <c r="M40" s="37" t="str">
        <f t="shared" si="3"/>
        <v>E</v>
      </c>
      <c r="N40" s="37"/>
      <c r="O40" s="36">
        <v>17</v>
      </c>
      <c r="P40" s="37" t="str">
        <f t="shared" si="4"/>
        <v>E</v>
      </c>
      <c r="Q40" s="38">
        <v>15</v>
      </c>
      <c r="R40" s="38">
        <v>0</v>
      </c>
      <c r="S40" s="39">
        <f t="shared" si="5"/>
        <v>22.5</v>
      </c>
      <c r="T40" s="37" t="str">
        <f t="shared" si="6"/>
        <v>D</v>
      </c>
      <c r="U40" s="36">
        <v>11</v>
      </c>
      <c r="V40" s="37" t="str">
        <f t="shared" si="7"/>
        <v>E</v>
      </c>
      <c r="W40" s="36">
        <v>34</v>
      </c>
      <c r="X40" s="37" t="str">
        <f t="shared" si="8"/>
        <v>C</v>
      </c>
      <c r="Y40" s="36">
        <v>20</v>
      </c>
      <c r="Z40" s="37" t="str">
        <f t="shared" si="9"/>
        <v>D</v>
      </c>
      <c r="AA40" s="39">
        <f t="shared" si="10"/>
        <v>145.5</v>
      </c>
      <c r="AB40" s="39">
        <f t="shared" si="11"/>
        <v>16.166666666666668</v>
      </c>
      <c r="AC40" s="37" t="str">
        <f t="shared" si="12"/>
        <v>E</v>
      </c>
      <c r="AD40" s="37">
        <f t="shared" si="13"/>
        <v>7</v>
      </c>
      <c r="AE40" s="40">
        <f t="shared" si="14"/>
        <v>38</v>
      </c>
      <c r="AF40" s="37">
        <f t="shared" si="15"/>
        <v>0</v>
      </c>
      <c r="AG40" s="37">
        <f t="shared" si="16"/>
        <v>0</v>
      </c>
      <c r="AH40" s="37">
        <f t="shared" si="17"/>
        <v>0</v>
      </c>
      <c r="AI40" s="37">
        <f t="shared" si="18"/>
        <v>0</v>
      </c>
      <c r="AJ40" s="37">
        <f t="shared" si="19"/>
        <v>0</v>
      </c>
      <c r="AK40" s="37">
        <f t="shared" si="20"/>
        <v>2</v>
      </c>
      <c r="AL40" s="37">
        <f t="shared" si="21"/>
        <v>5</v>
      </c>
    </row>
    <row r="41" spans="1:38" s="41" customFormat="1" ht="27.75" customHeight="1">
      <c r="A41" s="42">
        <v>36</v>
      </c>
      <c r="B41" s="83" t="s">
        <v>117</v>
      </c>
      <c r="C41" s="85" t="s">
        <v>64</v>
      </c>
      <c r="D41" s="43"/>
      <c r="E41" s="36">
        <v>64</v>
      </c>
      <c r="F41" s="37" t="str">
        <f t="shared" si="0"/>
        <v>B</v>
      </c>
      <c r="G41" s="36">
        <v>74</v>
      </c>
      <c r="H41" s="37" t="str">
        <f t="shared" si="1"/>
        <v>B</v>
      </c>
      <c r="I41" s="36"/>
      <c r="J41" s="36">
        <v>58</v>
      </c>
      <c r="K41" s="37" t="str">
        <f t="shared" si="2"/>
        <v>C</v>
      </c>
      <c r="L41" s="36">
        <v>70</v>
      </c>
      <c r="M41" s="37" t="str">
        <f t="shared" si="3"/>
        <v>B</v>
      </c>
      <c r="N41" s="37"/>
      <c r="O41" s="36">
        <v>43</v>
      </c>
      <c r="P41" s="37" t="str">
        <f t="shared" si="4"/>
        <v>C</v>
      </c>
      <c r="Q41" s="38">
        <v>31</v>
      </c>
      <c r="R41" s="38">
        <v>27</v>
      </c>
      <c r="S41" s="39">
        <f t="shared" si="5"/>
        <v>73.5</v>
      </c>
      <c r="T41" s="37" t="str">
        <f t="shared" si="6"/>
        <v>B</v>
      </c>
      <c r="U41" s="36">
        <v>47</v>
      </c>
      <c r="V41" s="37" t="str">
        <f t="shared" si="7"/>
        <v>C</v>
      </c>
      <c r="W41" s="36">
        <v>81</v>
      </c>
      <c r="X41" s="37" t="str">
        <f t="shared" si="8"/>
        <v>A</v>
      </c>
      <c r="Y41" s="36">
        <v>49</v>
      </c>
      <c r="Z41" s="37" t="str">
        <f t="shared" si="9"/>
        <v>C</v>
      </c>
      <c r="AA41" s="39">
        <f t="shared" si="10"/>
        <v>559.5</v>
      </c>
      <c r="AB41" s="39">
        <f t="shared" si="11"/>
        <v>62.166666666666664</v>
      </c>
      <c r="AC41" s="37" t="str">
        <f t="shared" si="12"/>
        <v>B</v>
      </c>
      <c r="AD41" s="37">
        <f t="shared" si="13"/>
        <v>0</v>
      </c>
      <c r="AE41" s="40">
        <f t="shared" si="14"/>
        <v>15</v>
      </c>
      <c r="AF41" s="37">
        <f t="shared" si="15"/>
        <v>0</v>
      </c>
      <c r="AG41" s="37">
        <f t="shared" si="16"/>
        <v>4</v>
      </c>
      <c r="AH41" s="37">
        <f t="shared" si="17"/>
        <v>1</v>
      </c>
      <c r="AI41" s="37">
        <f t="shared" si="18"/>
        <v>1</v>
      </c>
      <c r="AJ41" s="37">
        <f t="shared" si="19"/>
        <v>3</v>
      </c>
      <c r="AK41" s="37">
        <f t="shared" si="20"/>
        <v>0</v>
      </c>
      <c r="AL41" s="37">
        <f t="shared" si="21"/>
        <v>0</v>
      </c>
    </row>
    <row r="42" spans="1:38" s="41" customFormat="1" ht="27.75" customHeight="1">
      <c r="A42" s="42">
        <v>37</v>
      </c>
      <c r="B42" s="83" t="s">
        <v>118</v>
      </c>
      <c r="C42" s="85" t="s">
        <v>65</v>
      </c>
      <c r="D42" s="43"/>
      <c r="E42" s="36">
        <v>60</v>
      </c>
      <c r="F42" s="37" t="str">
        <f t="shared" si="0"/>
        <v>B</v>
      </c>
      <c r="G42" s="36">
        <v>66</v>
      </c>
      <c r="H42" s="37" t="str">
        <f t="shared" si="1"/>
        <v>B</v>
      </c>
      <c r="I42" s="36"/>
      <c r="J42" s="36">
        <v>40</v>
      </c>
      <c r="K42" s="37" t="str">
        <f t="shared" si="2"/>
        <v>C</v>
      </c>
      <c r="L42" s="36">
        <v>30</v>
      </c>
      <c r="M42" s="37" t="str">
        <f t="shared" si="3"/>
        <v>D</v>
      </c>
      <c r="N42" s="37"/>
      <c r="O42" s="36">
        <v>63</v>
      </c>
      <c r="P42" s="37" t="str">
        <f t="shared" si="4"/>
        <v>B</v>
      </c>
      <c r="Q42" s="38">
        <v>20</v>
      </c>
      <c r="R42" s="38">
        <v>25</v>
      </c>
      <c r="S42" s="39">
        <f t="shared" si="5"/>
        <v>55</v>
      </c>
      <c r="T42" s="37" t="str">
        <f t="shared" si="6"/>
        <v>C</v>
      </c>
      <c r="U42" s="36">
        <v>52</v>
      </c>
      <c r="V42" s="37" t="str">
        <f t="shared" si="7"/>
        <v>C</v>
      </c>
      <c r="W42" s="77">
        <v>85</v>
      </c>
      <c r="X42" s="37" t="str">
        <f t="shared" si="8"/>
        <v>A</v>
      </c>
      <c r="Y42" s="36">
        <v>66</v>
      </c>
      <c r="Z42" s="37" t="str">
        <f t="shared" si="9"/>
        <v>B</v>
      </c>
      <c r="AA42" s="39">
        <f t="shared" si="10"/>
        <v>517</v>
      </c>
      <c r="AB42" s="39">
        <f t="shared" si="11"/>
        <v>57.44444444444444</v>
      </c>
      <c r="AC42" s="37" t="str">
        <f t="shared" si="12"/>
        <v>C</v>
      </c>
      <c r="AD42" s="37">
        <f t="shared" si="13"/>
        <v>1</v>
      </c>
      <c r="AE42" s="40">
        <f t="shared" si="14"/>
        <v>18</v>
      </c>
      <c r="AF42" s="37">
        <f t="shared" si="15"/>
        <v>0</v>
      </c>
      <c r="AG42" s="37">
        <f t="shared" si="16"/>
        <v>3</v>
      </c>
      <c r="AH42" s="37">
        <f t="shared" si="17"/>
        <v>1</v>
      </c>
      <c r="AI42" s="37">
        <f t="shared" si="18"/>
        <v>1</v>
      </c>
      <c r="AJ42" s="37">
        <f t="shared" si="19"/>
        <v>3</v>
      </c>
      <c r="AK42" s="37">
        <f t="shared" si="20"/>
        <v>1</v>
      </c>
      <c r="AL42" s="37">
        <f t="shared" si="21"/>
        <v>0</v>
      </c>
    </row>
    <row r="43" spans="1:38" s="41" customFormat="1" ht="27.75" customHeight="1">
      <c r="A43" s="42">
        <v>38</v>
      </c>
      <c r="B43" s="83" t="s">
        <v>119</v>
      </c>
      <c r="C43" s="85" t="s">
        <v>66</v>
      </c>
      <c r="D43" s="43"/>
      <c r="E43" s="36">
        <v>40</v>
      </c>
      <c r="F43" s="37" t="str">
        <f t="shared" si="0"/>
        <v>C</v>
      </c>
      <c r="G43" s="36">
        <v>45</v>
      </c>
      <c r="H43" s="37" t="str">
        <f t="shared" si="1"/>
        <v>C</v>
      </c>
      <c r="I43" s="36"/>
      <c r="J43" s="36">
        <v>26</v>
      </c>
      <c r="K43" s="37" t="str">
        <f t="shared" si="2"/>
        <v>D</v>
      </c>
      <c r="L43" s="36">
        <v>43</v>
      </c>
      <c r="M43" s="37" t="str">
        <f t="shared" si="3"/>
        <v>C</v>
      </c>
      <c r="N43" s="37"/>
      <c r="O43" s="36">
        <v>36</v>
      </c>
      <c r="P43" s="37" t="str">
        <f t="shared" si="4"/>
        <v>D</v>
      </c>
      <c r="Q43" s="38">
        <v>23</v>
      </c>
      <c r="R43" s="38">
        <v>12</v>
      </c>
      <c r="S43" s="39">
        <f t="shared" si="5"/>
        <v>46.5</v>
      </c>
      <c r="T43" s="37" t="str">
        <f t="shared" si="6"/>
        <v>D</v>
      </c>
      <c r="U43" s="36">
        <v>48</v>
      </c>
      <c r="V43" s="37" t="str">
        <f t="shared" si="7"/>
        <v>C</v>
      </c>
      <c r="W43" s="36">
        <v>73</v>
      </c>
      <c r="X43" s="37" t="str">
        <f t="shared" si="8"/>
        <v>B</v>
      </c>
      <c r="Y43" s="36">
        <v>37</v>
      </c>
      <c r="Z43" s="37" t="str">
        <f t="shared" si="9"/>
        <v>D</v>
      </c>
      <c r="AA43" s="39">
        <f t="shared" si="10"/>
        <v>394.5</v>
      </c>
      <c r="AB43" s="39">
        <f t="shared" si="11"/>
        <v>43.833333333333336</v>
      </c>
      <c r="AC43" s="37" t="str">
        <f t="shared" si="12"/>
        <v>C</v>
      </c>
      <c r="AD43" s="37">
        <f t="shared" si="13"/>
        <v>2</v>
      </c>
      <c r="AE43" s="40">
        <f t="shared" si="14"/>
        <v>26</v>
      </c>
      <c r="AF43" s="37">
        <f t="shared" si="15"/>
        <v>0</v>
      </c>
      <c r="AG43" s="37">
        <f t="shared" si="16"/>
        <v>0</v>
      </c>
      <c r="AH43" s="37">
        <f t="shared" si="17"/>
        <v>0</v>
      </c>
      <c r="AI43" s="37">
        <f t="shared" si="18"/>
        <v>0</v>
      </c>
      <c r="AJ43" s="37">
        <f t="shared" si="19"/>
        <v>4</v>
      </c>
      <c r="AK43" s="37">
        <f t="shared" si="20"/>
        <v>3</v>
      </c>
      <c r="AL43" s="37">
        <f t="shared" si="21"/>
        <v>0</v>
      </c>
    </row>
    <row r="44" spans="1:38" s="41" customFormat="1" ht="27.75" customHeight="1">
      <c r="A44" s="76">
        <v>39</v>
      </c>
      <c r="B44" s="91" t="s">
        <v>120</v>
      </c>
      <c r="C44" s="84" t="s">
        <v>67</v>
      </c>
      <c r="D44" s="43"/>
      <c r="E44" s="36">
        <v>68</v>
      </c>
      <c r="F44" s="37" t="str">
        <f t="shared" si="0"/>
        <v>B</v>
      </c>
      <c r="G44" s="36">
        <v>60</v>
      </c>
      <c r="H44" s="37" t="str">
        <f t="shared" si="1"/>
        <v>B</v>
      </c>
      <c r="I44" s="36"/>
      <c r="J44" s="36">
        <v>56</v>
      </c>
      <c r="K44" s="37" t="str">
        <f t="shared" si="2"/>
        <v>C</v>
      </c>
      <c r="L44" s="36">
        <v>66</v>
      </c>
      <c r="M44" s="37" t="str">
        <f t="shared" si="3"/>
        <v>B</v>
      </c>
      <c r="N44" s="37"/>
      <c r="O44" s="36">
        <v>54</v>
      </c>
      <c r="P44" s="37" t="str">
        <f t="shared" si="4"/>
        <v>C</v>
      </c>
      <c r="Q44" s="38">
        <v>31</v>
      </c>
      <c r="R44" s="38">
        <v>27</v>
      </c>
      <c r="S44" s="39">
        <f t="shared" si="5"/>
        <v>73.5</v>
      </c>
      <c r="T44" s="37" t="str">
        <f t="shared" si="6"/>
        <v>B</v>
      </c>
      <c r="U44" s="36">
        <v>71</v>
      </c>
      <c r="V44" s="37" t="str">
        <f t="shared" si="7"/>
        <v>B</v>
      </c>
      <c r="W44" s="36">
        <v>79</v>
      </c>
      <c r="X44" s="37" t="str">
        <f t="shared" si="8"/>
        <v>B</v>
      </c>
      <c r="Y44" s="36">
        <v>56</v>
      </c>
      <c r="Z44" s="37" t="str">
        <f t="shared" si="9"/>
        <v>C</v>
      </c>
      <c r="AA44" s="39">
        <f t="shared" si="10"/>
        <v>583.5</v>
      </c>
      <c r="AB44" s="39">
        <f t="shared" si="11"/>
        <v>64.83333333333333</v>
      </c>
      <c r="AC44" s="37" t="str">
        <f t="shared" si="12"/>
        <v>B</v>
      </c>
      <c r="AD44" s="37">
        <f t="shared" si="13"/>
        <v>0</v>
      </c>
      <c r="AE44" s="40">
        <f t="shared" si="14"/>
        <v>13</v>
      </c>
      <c r="AF44" s="37">
        <f t="shared" si="15"/>
        <v>0</v>
      </c>
      <c r="AG44" s="37">
        <f t="shared" si="16"/>
        <v>5</v>
      </c>
      <c r="AH44" s="37">
        <f t="shared" si="17"/>
        <v>0</v>
      </c>
      <c r="AI44" s="37">
        <f t="shared" si="18"/>
        <v>0</v>
      </c>
      <c r="AJ44" s="37">
        <f t="shared" si="19"/>
        <v>2</v>
      </c>
      <c r="AK44" s="37">
        <f t="shared" si="20"/>
        <v>0</v>
      </c>
      <c r="AL44" s="37">
        <f t="shared" si="21"/>
        <v>0</v>
      </c>
    </row>
    <row r="45" spans="1:35" ht="24.75" customHeight="1">
      <c r="A45" s="44"/>
      <c r="B45" s="44"/>
      <c r="C45" s="45"/>
      <c r="D45" s="44"/>
      <c r="E45" s="44"/>
      <c r="F45" s="44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7"/>
      <c r="T45" s="44"/>
      <c r="U45" s="44"/>
      <c r="V45" s="44">
        <f>IF(U45="","",IF(U45&gt;=80,"A",IF(U45&gt;=60,"B",IF(U45&gt;=0,"C"))))</f>
      </c>
      <c r="W45" s="44"/>
      <c r="X45" s="44">
        <f>IF(V45&lt;20,IF(W45="","",IF(W45&gt;20,"D","E")),IF(W45="","",IF(W45&gt;=80,"A",IF(W45&gt;=60,"B",IF(W45&lt;60,"C")))))</f>
      </c>
      <c r="Y45" s="44"/>
      <c r="Z45" s="44"/>
      <c r="AA45" s="47"/>
      <c r="AB45" s="47"/>
      <c r="AC45" s="47"/>
      <c r="AH45" s="78"/>
      <c r="AI45" s="78"/>
    </row>
    <row r="46" spans="1:35" ht="24.75" customHeight="1">
      <c r="A46" s="44"/>
      <c r="B46" s="44"/>
      <c r="C46" s="45"/>
      <c r="D46" s="48"/>
      <c r="E46" s="48"/>
      <c r="F46" s="121" t="s">
        <v>127</v>
      </c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48"/>
      <c r="R46" s="48"/>
      <c r="S46" s="49"/>
      <c r="T46" s="48"/>
      <c r="U46" s="48"/>
      <c r="V46" s="48"/>
      <c r="W46" s="48"/>
      <c r="X46" s="48"/>
      <c r="Y46" s="48"/>
      <c r="Z46" s="48"/>
      <c r="AA46" s="49"/>
      <c r="AB46" s="49"/>
      <c r="AC46" s="49"/>
      <c r="AH46" s="78"/>
      <c r="AI46" s="78"/>
    </row>
    <row r="47" spans="1:35" ht="24.75" customHeight="1">
      <c r="A47" s="44"/>
      <c r="B47" s="44"/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/>
      <c r="Z47" s="48"/>
      <c r="AA47" s="49"/>
      <c r="AB47" s="49"/>
      <c r="AC47" s="49"/>
      <c r="AH47" s="78"/>
      <c r="AI47" s="78"/>
    </row>
    <row r="48" spans="1:35" ht="24.75" customHeight="1">
      <c r="A48" s="44"/>
      <c r="B48" s="44"/>
      <c r="C48" s="50" t="s">
        <v>68</v>
      </c>
      <c r="D48" s="51" t="s">
        <v>28</v>
      </c>
      <c r="E48" s="51" t="s">
        <v>69</v>
      </c>
      <c r="F48" s="51" t="s">
        <v>27</v>
      </c>
      <c r="G48" s="51" t="s">
        <v>69</v>
      </c>
      <c r="H48" s="51" t="s">
        <v>32</v>
      </c>
      <c r="I48" s="51" t="s">
        <v>69</v>
      </c>
      <c r="J48" s="52" t="s">
        <v>70</v>
      </c>
      <c r="K48" s="53"/>
      <c r="L48" s="51" t="s">
        <v>69</v>
      </c>
      <c r="M48" s="51" t="s">
        <v>31</v>
      </c>
      <c r="N48" s="51" t="s">
        <v>69</v>
      </c>
      <c r="O48" s="51" t="s">
        <v>41</v>
      </c>
      <c r="P48" s="54" t="s">
        <v>69</v>
      </c>
      <c r="Q48" s="115" t="s">
        <v>71</v>
      </c>
      <c r="R48" s="112"/>
      <c r="S48" s="54" t="s">
        <v>69</v>
      </c>
      <c r="T48" s="55"/>
      <c r="U48" s="56"/>
      <c r="V48" s="57"/>
      <c r="W48" s="48"/>
      <c r="X48" s="58"/>
      <c r="Y48" s="110" t="s">
        <v>72</v>
      </c>
      <c r="Z48" s="111"/>
      <c r="AA48" s="112"/>
      <c r="AB48" s="59"/>
      <c r="AC48" s="59"/>
      <c r="AD48" s="60"/>
      <c r="AH48" s="78"/>
      <c r="AI48" s="78"/>
    </row>
    <row r="49" spans="1:35" ht="27.75" customHeight="1">
      <c r="A49" s="44"/>
      <c r="B49" s="44"/>
      <c r="C49" s="61" t="s">
        <v>73</v>
      </c>
      <c r="D49" s="62">
        <f>COUNTIF(F6:F44,"A")</f>
        <v>2</v>
      </c>
      <c r="E49" s="63">
        <f>IF(D49=0,"",D49/SUM(J49+Q49)*100)</f>
        <v>5.128205128205128</v>
      </c>
      <c r="F49" s="62">
        <f>COUNTIF(F6:F44,"B")</f>
        <v>14</v>
      </c>
      <c r="G49" s="62">
        <f>IF(F49=0,"",F49/SUM(J49+Q49)*100)</f>
        <v>35.8974358974359</v>
      </c>
      <c r="H49" s="62">
        <f>COUNTIF(F6:F44,"C")</f>
        <v>13</v>
      </c>
      <c r="I49" s="62">
        <f>IF(H49=0,"",H49/SUM(J49+Q49)*100)</f>
        <v>33.33333333333333</v>
      </c>
      <c r="J49" s="64">
        <f aca="true" t="shared" si="22" ref="J49:J57">D49+F49+H49</f>
        <v>29</v>
      </c>
      <c r="K49" s="65"/>
      <c r="L49" s="62">
        <f>IF(J49=0,"",J49/SUM(J49+Q49)*100)</f>
        <v>74.35897435897436</v>
      </c>
      <c r="M49" s="62">
        <f>COUNTIF(F6:F44,"D")</f>
        <v>7</v>
      </c>
      <c r="N49" s="66">
        <f>IF(M49=0,"",M49/SUM(J49+Q49)*100)</f>
        <v>17.94871794871795</v>
      </c>
      <c r="O49" s="62">
        <f>COUNTIF(F6:F44,"E")</f>
        <v>3</v>
      </c>
      <c r="P49" s="67">
        <f>IF(O49=0,"",O49/SUM(I49+S49)*100)</f>
        <v>5.086956521739131</v>
      </c>
      <c r="Q49" s="106">
        <f aca="true" t="shared" si="23" ref="Q49:Q57">M49+O49</f>
        <v>10</v>
      </c>
      <c r="R49" s="107"/>
      <c r="S49" s="68">
        <f>IF(Q49=0,"",Q49/SUM(J49+Q49)*100)</f>
        <v>25.64102564102564</v>
      </c>
      <c r="T49" s="69"/>
      <c r="U49" s="57"/>
      <c r="V49" s="57"/>
      <c r="W49" s="48"/>
      <c r="X49" s="70"/>
      <c r="Y49" s="79"/>
      <c r="Z49" s="80">
        <f>COUNTIF(AD6:AD44,"0")</f>
        <v>16</v>
      </c>
      <c r="AA49" s="81"/>
      <c r="AB49" s="71"/>
      <c r="AC49" s="71"/>
      <c r="AD49" s="60"/>
      <c r="AH49" s="78"/>
      <c r="AI49" s="78"/>
    </row>
    <row r="50" spans="1:35" ht="27.75" customHeight="1">
      <c r="A50" s="44"/>
      <c r="B50" s="44"/>
      <c r="C50" s="61" t="s">
        <v>74</v>
      </c>
      <c r="D50" s="62">
        <f>COUNTIF(H6:H44,"A")</f>
        <v>7</v>
      </c>
      <c r="E50" s="63">
        <f aca="true" t="shared" si="24" ref="E50:E57">IF(D50=0,"",D50/SUM(J50+Q50)*100)</f>
        <v>17.94871794871795</v>
      </c>
      <c r="F50" s="62">
        <f>COUNTIF(H6:H44,"B")</f>
        <v>12</v>
      </c>
      <c r="G50" s="62">
        <f aca="true" t="shared" si="25" ref="G50:G57">IF(F50=0,"",F50/SUM(J50+Q50)*100)</f>
        <v>30.76923076923077</v>
      </c>
      <c r="H50" s="62">
        <f>COUNTIF(H6:H44,"C")</f>
        <v>8</v>
      </c>
      <c r="I50" s="62">
        <f aca="true" t="shared" si="26" ref="I50:I57">IF(H50=0,"",H50/SUM(J50+Q50)*100)</f>
        <v>20.51282051282051</v>
      </c>
      <c r="J50" s="64">
        <f t="shared" si="22"/>
        <v>27</v>
      </c>
      <c r="K50" s="65"/>
      <c r="L50" s="62">
        <f aca="true" t="shared" si="27" ref="L50:L57">IF(J50=0,"",J50/SUM(J50+Q50)*100)</f>
        <v>69.23076923076923</v>
      </c>
      <c r="M50" s="62">
        <f>COUNTIF(H6:H44,"D")</f>
        <v>1</v>
      </c>
      <c r="N50" s="66">
        <f aca="true" t="shared" si="28" ref="N50:N57">IF(M50=0,"",M50/SUM(J50+Q50)*100)</f>
        <v>2.564102564102564</v>
      </c>
      <c r="O50" s="62">
        <f>COUNTIF(H6:H44,"E")</f>
        <v>11</v>
      </c>
      <c r="P50" s="67">
        <f aca="true" t="shared" si="29" ref="P50:P57">IF(O50=0,"",O50/SUM(I50+S50)*100)</f>
        <v>21.45</v>
      </c>
      <c r="Q50" s="106">
        <f t="shared" si="23"/>
        <v>12</v>
      </c>
      <c r="R50" s="107"/>
      <c r="S50" s="68">
        <f aca="true" t="shared" si="30" ref="S50:S57">IF(Q50=0,"",Q50/SUM(J50+Q50)*100)</f>
        <v>30.76923076923077</v>
      </c>
      <c r="T50" s="69"/>
      <c r="U50" s="57"/>
      <c r="V50" s="57"/>
      <c r="W50" s="48"/>
      <c r="X50" s="70"/>
      <c r="Y50" s="110" t="s">
        <v>75</v>
      </c>
      <c r="Z50" s="111"/>
      <c r="AA50" s="112"/>
      <c r="AB50" s="72"/>
      <c r="AC50" s="72"/>
      <c r="AD50" s="60"/>
      <c r="AH50" s="78"/>
      <c r="AI50" s="78"/>
    </row>
    <row r="51" spans="1:35" ht="27.75" customHeight="1">
      <c r="A51" s="44"/>
      <c r="B51" s="44"/>
      <c r="C51" s="61" t="s">
        <v>76</v>
      </c>
      <c r="D51" s="62">
        <f>COUNTIF(K6:K44,"A")</f>
        <v>1</v>
      </c>
      <c r="E51" s="63">
        <f t="shared" si="24"/>
        <v>2.564102564102564</v>
      </c>
      <c r="F51" s="62">
        <f>COUNTIF(K6:K44,"B")</f>
        <v>9</v>
      </c>
      <c r="G51" s="62">
        <f t="shared" si="25"/>
        <v>23.076923076923077</v>
      </c>
      <c r="H51" s="62">
        <f>COUNTIF(K6:K44,"C")</f>
        <v>14</v>
      </c>
      <c r="I51" s="62">
        <f t="shared" si="26"/>
        <v>35.8974358974359</v>
      </c>
      <c r="J51" s="64">
        <f t="shared" si="22"/>
        <v>24</v>
      </c>
      <c r="K51" s="65"/>
      <c r="L51" s="62">
        <f t="shared" si="27"/>
        <v>61.53846153846154</v>
      </c>
      <c r="M51" s="62">
        <f>COUNTIF(K6:K44,"D")</f>
        <v>14</v>
      </c>
      <c r="N51" s="66">
        <f t="shared" si="28"/>
        <v>35.8974358974359</v>
      </c>
      <c r="O51" s="62">
        <f>COUNTIF(K6:K44,"E")</f>
        <v>1</v>
      </c>
      <c r="P51" s="67">
        <f t="shared" si="29"/>
        <v>1.3448275862068964</v>
      </c>
      <c r="Q51" s="106">
        <f t="shared" si="23"/>
        <v>15</v>
      </c>
      <c r="R51" s="107"/>
      <c r="S51" s="68">
        <f t="shared" si="30"/>
        <v>38.46153846153847</v>
      </c>
      <c r="T51" s="69"/>
      <c r="U51" s="57"/>
      <c r="V51" s="57"/>
      <c r="W51" s="48"/>
      <c r="X51" s="70"/>
      <c r="Y51" s="79"/>
      <c r="Z51" s="80">
        <f>IF(Z49=0,"",Z49/SUM(J49+Q49)*100)</f>
        <v>41.02564102564102</v>
      </c>
      <c r="AA51" s="82" t="s">
        <v>69</v>
      </c>
      <c r="AB51" s="72"/>
      <c r="AC51" s="72"/>
      <c r="AD51" s="60"/>
      <c r="AH51" s="78"/>
      <c r="AI51" s="78"/>
    </row>
    <row r="52" spans="1:35" ht="27.75" customHeight="1">
      <c r="A52" s="44"/>
      <c r="B52" s="44"/>
      <c r="C52" s="61" t="s">
        <v>77</v>
      </c>
      <c r="D52" s="62">
        <f>COUNTIF(M6:M44,"A")</f>
        <v>4</v>
      </c>
      <c r="E52" s="63">
        <f>IF(D52=0,"",D52/SUM(J52+Q52)*100)</f>
        <v>10.256410256410255</v>
      </c>
      <c r="F52" s="62">
        <f>COUNTIF(M6:M44,"B")</f>
        <v>13</v>
      </c>
      <c r="G52" s="62">
        <f t="shared" si="25"/>
        <v>33.33333333333333</v>
      </c>
      <c r="H52" s="62">
        <f>COUNTIF(M6:M44,"C")</f>
        <v>4</v>
      </c>
      <c r="I52" s="62">
        <f t="shared" si="26"/>
        <v>10.256410256410255</v>
      </c>
      <c r="J52" s="64">
        <f t="shared" si="22"/>
        <v>21</v>
      </c>
      <c r="K52" s="65"/>
      <c r="L52" s="62">
        <f t="shared" si="27"/>
        <v>53.84615384615385</v>
      </c>
      <c r="M52" s="62">
        <f>COUNTIF(M6:M44,"D")</f>
        <v>6</v>
      </c>
      <c r="N52" s="66">
        <f t="shared" si="28"/>
        <v>15.384615384615385</v>
      </c>
      <c r="O52" s="62">
        <f>COUNTIF(M6:M44,"E")</f>
        <v>12</v>
      </c>
      <c r="P52" s="67">
        <f t="shared" si="29"/>
        <v>21.272727272727273</v>
      </c>
      <c r="Q52" s="106">
        <f t="shared" si="23"/>
        <v>18</v>
      </c>
      <c r="R52" s="107"/>
      <c r="S52" s="68">
        <f t="shared" si="30"/>
        <v>46.15384615384615</v>
      </c>
      <c r="T52" s="69"/>
      <c r="U52" s="57"/>
      <c r="V52" s="57"/>
      <c r="W52" s="48"/>
      <c r="X52" s="48"/>
      <c r="Y52" s="48"/>
      <c r="Z52" s="48"/>
      <c r="AA52" s="49"/>
      <c r="AB52" s="49"/>
      <c r="AC52" s="49"/>
      <c r="AH52" s="78"/>
      <c r="AI52" s="78"/>
    </row>
    <row r="53" spans="1:35" ht="27.75" customHeight="1">
      <c r="A53" s="44"/>
      <c r="B53" s="44"/>
      <c r="C53" s="61" t="s">
        <v>3</v>
      </c>
      <c r="D53" s="62">
        <f>COUNTIF(P6:P44,"A")</f>
        <v>3</v>
      </c>
      <c r="E53" s="63">
        <f t="shared" si="24"/>
        <v>7.6923076923076925</v>
      </c>
      <c r="F53" s="62">
        <f>COUNTIF(P6:P44,"B")</f>
        <v>12</v>
      </c>
      <c r="G53" s="62">
        <f t="shared" si="25"/>
        <v>30.76923076923077</v>
      </c>
      <c r="H53" s="62">
        <f>COUNTIF(P6:P44,"C")</f>
        <v>5</v>
      </c>
      <c r="I53" s="62">
        <f t="shared" si="26"/>
        <v>12.82051282051282</v>
      </c>
      <c r="J53" s="64">
        <f t="shared" si="22"/>
        <v>20</v>
      </c>
      <c r="K53" s="65"/>
      <c r="L53" s="62">
        <f t="shared" si="27"/>
        <v>51.28205128205128</v>
      </c>
      <c r="M53" s="62">
        <f>COUNTIF(P6:P44,"D")</f>
        <v>8</v>
      </c>
      <c r="N53" s="66">
        <f t="shared" si="28"/>
        <v>20.51282051282051</v>
      </c>
      <c r="O53" s="62">
        <f>COUNTIF(P6:P44,"E")</f>
        <v>11</v>
      </c>
      <c r="P53" s="67">
        <f t="shared" si="29"/>
        <v>17.875000000000004</v>
      </c>
      <c r="Q53" s="106">
        <f t="shared" si="23"/>
        <v>19</v>
      </c>
      <c r="R53" s="107"/>
      <c r="S53" s="68">
        <f t="shared" si="30"/>
        <v>48.717948717948715</v>
      </c>
      <c r="T53" s="69"/>
      <c r="U53" s="57"/>
      <c r="V53" s="57"/>
      <c r="W53" s="48"/>
      <c r="X53" s="48"/>
      <c r="Y53" s="48"/>
      <c r="Z53" s="48"/>
      <c r="AA53" s="49"/>
      <c r="AB53" s="49"/>
      <c r="AC53" s="49"/>
      <c r="AH53" s="78"/>
      <c r="AI53" s="78"/>
    </row>
    <row r="54" spans="1:35" ht="27.75" customHeight="1">
      <c r="A54" s="44"/>
      <c r="B54" s="44"/>
      <c r="C54" s="61" t="s">
        <v>78</v>
      </c>
      <c r="D54" s="62">
        <f>COUNTIF(T6:T44,"A")</f>
        <v>2</v>
      </c>
      <c r="E54" s="63">
        <f t="shared" si="24"/>
        <v>5.128205128205128</v>
      </c>
      <c r="F54" s="62">
        <f>COUNTIF(T6:T44,"B")</f>
        <v>11</v>
      </c>
      <c r="G54" s="62">
        <f t="shared" si="25"/>
        <v>28.205128205128204</v>
      </c>
      <c r="H54" s="62">
        <f>COUNTIF(T6:T44,"C")</f>
        <v>7</v>
      </c>
      <c r="I54" s="62">
        <f t="shared" si="26"/>
        <v>17.94871794871795</v>
      </c>
      <c r="J54" s="64">
        <f t="shared" si="22"/>
        <v>20</v>
      </c>
      <c r="K54" s="65"/>
      <c r="L54" s="62">
        <f t="shared" si="27"/>
        <v>51.28205128205128</v>
      </c>
      <c r="M54" s="62">
        <f>COUNTIF(T6:T44,"D")</f>
        <v>12</v>
      </c>
      <c r="N54" s="66">
        <f t="shared" si="28"/>
        <v>30.76923076923077</v>
      </c>
      <c r="O54" s="62">
        <f>COUNTIF(T6:T44,"E")</f>
        <v>7</v>
      </c>
      <c r="P54" s="67">
        <f t="shared" si="29"/>
        <v>10.500000000000002</v>
      </c>
      <c r="Q54" s="106">
        <f t="shared" si="23"/>
        <v>19</v>
      </c>
      <c r="R54" s="107"/>
      <c r="S54" s="68">
        <f t="shared" si="30"/>
        <v>48.717948717948715</v>
      </c>
      <c r="T54" s="69"/>
      <c r="U54" s="57"/>
      <c r="V54" s="57"/>
      <c r="W54" s="48"/>
      <c r="X54" s="48"/>
      <c r="Y54" s="48"/>
      <c r="Z54" s="48"/>
      <c r="AA54" s="49"/>
      <c r="AB54" s="49"/>
      <c r="AC54" s="49"/>
      <c r="AH54" s="78"/>
      <c r="AI54" s="78"/>
    </row>
    <row r="55" spans="1:35" ht="27.75" customHeight="1">
      <c r="A55" s="44"/>
      <c r="B55" s="44"/>
      <c r="C55" s="61" t="s">
        <v>128</v>
      </c>
      <c r="D55" s="62">
        <f>COUNTIF(X6:X44,"A")</f>
        <v>19</v>
      </c>
      <c r="E55" s="63">
        <f t="shared" si="24"/>
        <v>48.717948717948715</v>
      </c>
      <c r="F55" s="62">
        <f>COUNTIF(X6:X44,"B")</f>
        <v>10</v>
      </c>
      <c r="G55" s="62">
        <f t="shared" si="25"/>
        <v>25.64102564102564</v>
      </c>
      <c r="H55" s="62">
        <f>COUNTIF(X6:X44,"C")</f>
        <v>10</v>
      </c>
      <c r="I55" s="62">
        <f t="shared" si="26"/>
        <v>25.64102564102564</v>
      </c>
      <c r="J55" s="64">
        <f t="shared" si="22"/>
        <v>39</v>
      </c>
      <c r="K55" s="65"/>
      <c r="L55" s="62">
        <f t="shared" si="27"/>
        <v>100</v>
      </c>
      <c r="M55" s="62">
        <f>COUNTIF(X6:X44,"D")</f>
        <v>0</v>
      </c>
      <c r="N55" s="66">
        <f t="shared" si="28"/>
      </c>
      <c r="O55" s="62">
        <f>COUNTIF(X6:X44,"E")</f>
        <v>0</v>
      </c>
      <c r="P55" s="67">
        <f t="shared" si="29"/>
      </c>
      <c r="Q55" s="106">
        <f t="shared" si="23"/>
        <v>0</v>
      </c>
      <c r="R55" s="107"/>
      <c r="S55" s="68">
        <f t="shared" si="30"/>
      </c>
      <c r="T55" s="69"/>
      <c r="U55" s="57"/>
      <c r="V55" s="57"/>
      <c r="W55" s="48"/>
      <c r="X55" s="48"/>
      <c r="Y55" s="48"/>
      <c r="Z55" s="48"/>
      <c r="AA55" s="49"/>
      <c r="AB55" s="49"/>
      <c r="AC55" s="49"/>
      <c r="AH55" s="78"/>
      <c r="AI55" s="78"/>
    </row>
    <row r="56" spans="1:35" ht="27.75" customHeight="1">
      <c r="A56" s="44"/>
      <c r="B56" s="44"/>
      <c r="C56" s="73" t="s">
        <v>129</v>
      </c>
      <c r="D56" s="62">
        <f>COUNTIF(V6:V44,"A")</f>
        <v>4</v>
      </c>
      <c r="E56" s="63">
        <f t="shared" si="24"/>
        <v>10.256410256410255</v>
      </c>
      <c r="F56" s="62">
        <f>COUNTIF(V6:V44,"B")</f>
        <v>10</v>
      </c>
      <c r="G56" s="62">
        <f t="shared" si="25"/>
        <v>25.64102564102564</v>
      </c>
      <c r="H56" s="62">
        <f>COUNTIF(V6:V44,"C")</f>
        <v>9</v>
      </c>
      <c r="I56" s="62">
        <f t="shared" si="26"/>
        <v>23.076923076923077</v>
      </c>
      <c r="J56" s="109">
        <f t="shared" si="22"/>
        <v>23</v>
      </c>
      <c r="K56" s="109"/>
      <c r="L56" s="62">
        <f t="shared" si="27"/>
        <v>58.97435897435898</v>
      </c>
      <c r="M56" s="62">
        <f>COUNTIF(V6:V44,"D")</f>
        <v>12</v>
      </c>
      <c r="N56" s="66">
        <f t="shared" si="28"/>
        <v>30.76923076923077</v>
      </c>
      <c r="O56" s="62">
        <f>COUNTIF(V6:V44,"E")</f>
        <v>4</v>
      </c>
      <c r="P56" s="67">
        <f t="shared" si="29"/>
        <v>6.239999999999999</v>
      </c>
      <c r="Q56" s="106">
        <f t="shared" si="23"/>
        <v>16</v>
      </c>
      <c r="R56" s="107"/>
      <c r="S56" s="68">
        <f>IF(Q56=0,"",Q56/SUM(J56+Q56)*100)</f>
        <v>41.02564102564102</v>
      </c>
      <c r="T56" s="69"/>
      <c r="U56" s="57"/>
      <c r="V56" s="48"/>
      <c r="W56" s="48"/>
      <c r="X56" s="48"/>
      <c r="Y56" s="48"/>
      <c r="Z56" s="48"/>
      <c r="AA56" s="49"/>
      <c r="AB56" s="49"/>
      <c r="AC56" s="49"/>
      <c r="AH56" s="78"/>
      <c r="AI56" s="78"/>
    </row>
    <row r="57" spans="1:35" ht="27.75" customHeight="1">
      <c r="A57" s="44"/>
      <c r="B57" s="44"/>
      <c r="C57" s="73" t="s">
        <v>130</v>
      </c>
      <c r="D57" s="62">
        <f>COUNTIF(Z6:Z44,"A")</f>
        <v>1</v>
      </c>
      <c r="E57" s="63">
        <f t="shared" si="24"/>
        <v>2.564102564102564</v>
      </c>
      <c r="F57" s="62">
        <f>COUNTIF(Z6:Z44,"B")</f>
        <v>14</v>
      </c>
      <c r="G57" s="62">
        <f t="shared" si="25"/>
        <v>35.8974358974359</v>
      </c>
      <c r="H57" s="62">
        <f>COUNTIF(Z6:Z44,"C")</f>
        <v>13</v>
      </c>
      <c r="I57" s="62">
        <f t="shared" si="26"/>
        <v>33.33333333333333</v>
      </c>
      <c r="J57" s="109">
        <f t="shared" si="22"/>
        <v>28</v>
      </c>
      <c r="K57" s="109"/>
      <c r="L57" s="62">
        <f t="shared" si="27"/>
        <v>71.7948717948718</v>
      </c>
      <c r="M57" s="62">
        <f>COUNTIF(Z6:Z44,"D")</f>
        <v>10</v>
      </c>
      <c r="N57" s="66">
        <f t="shared" si="28"/>
        <v>25.64102564102564</v>
      </c>
      <c r="O57" s="62">
        <f>COUNTIF(Z6:Z44,"E")</f>
        <v>1</v>
      </c>
      <c r="P57" s="67">
        <f t="shared" si="29"/>
        <v>1.625</v>
      </c>
      <c r="Q57" s="106">
        <f t="shared" si="23"/>
        <v>11</v>
      </c>
      <c r="R57" s="107"/>
      <c r="S57" s="68">
        <f t="shared" si="30"/>
        <v>28.205128205128204</v>
      </c>
      <c r="T57" s="69"/>
      <c r="U57" s="57"/>
      <c r="V57" s="48"/>
      <c r="W57" s="48"/>
      <c r="X57" s="48"/>
      <c r="Y57" s="48"/>
      <c r="Z57" s="48"/>
      <c r="AA57" s="49"/>
      <c r="AB57" s="49"/>
      <c r="AC57" s="49"/>
      <c r="AH57" s="78"/>
      <c r="AI57" s="78"/>
    </row>
    <row r="58" spans="3:35" ht="18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9"/>
      <c r="AB58" s="49"/>
      <c r="AC58" s="49"/>
      <c r="AH58" s="14"/>
      <c r="AI58" s="14"/>
    </row>
    <row r="59" spans="34:35" ht="12.75">
      <c r="AH59" s="14"/>
      <c r="AI59" s="14"/>
    </row>
    <row r="60" spans="3:13" ht="12.75">
      <c r="C60" s="108" t="s">
        <v>121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</sheetData>
  <mergeCells count="34">
    <mergeCell ref="AA4:AA5"/>
    <mergeCell ref="AD4:AD5"/>
    <mergeCell ref="AE4:AE5"/>
    <mergeCell ref="F46:P46"/>
    <mergeCell ref="S4:T4"/>
    <mergeCell ref="U4:V4"/>
    <mergeCell ref="W4:X4"/>
    <mergeCell ref="Y4:Z4"/>
    <mergeCell ref="D4:H4"/>
    <mergeCell ref="I4:M4"/>
    <mergeCell ref="C60:M60"/>
    <mergeCell ref="AF4:AF5"/>
    <mergeCell ref="J57:K57"/>
    <mergeCell ref="Q57:R57"/>
    <mergeCell ref="Q50:R50"/>
    <mergeCell ref="Y50:AA50"/>
    <mergeCell ref="Q52:R52"/>
    <mergeCell ref="Q53:R53"/>
    <mergeCell ref="N4:P4"/>
    <mergeCell ref="Q4:R4"/>
    <mergeCell ref="AG4:AG5"/>
    <mergeCell ref="AH4:AH5"/>
    <mergeCell ref="Q55:R55"/>
    <mergeCell ref="J56:K56"/>
    <mergeCell ref="Q56:R56"/>
    <mergeCell ref="Q51:R51"/>
    <mergeCell ref="Q54:R54"/>
    <mergeCell ref="Q48:R48"/>
    <mergeCell ref="Y48:AA48"/>
    <mergeCell ref="Q49:R49"/>
    <mergeCell ref="AI4:AI5"/>
    <mergeCell ref="AJ4:AJ5"/>
    <mergeCell ref="AK4:AK5"/>
    <mergeCell ref="AL4:AL5"/>
  </mergeCells>
  <conditionalFormatting sqref="U58:U65536 W45:W65536 U45:U48 Y45:Y65536 G58:G65536 L58:L65536 J58:J65536 O58:O65536 J45 L47:L48 J47:J48 L45 G47:G48 O47 N48 G45 O45 Y1:Y5 G5 U1:U5 J5 L5 L1:L3 O1:O3 O5 J1:J3 G1:G3 W1:W5">
    <cfRule type="cellIs" priority="1" dxfId="0" operator="lessThan" stopIfTrue="1">
      <formula>40</formula>
    </cfRule>
  </conditionalFormatting>
  <conditionalFormatting sqref="S49:U57 D49:O57">
    <cfRule type="cellIs" priority="2" dxfId="1" operator="lessThan" stopIfTrue="1">
      <formula>40</formula>
    </cfRule>
  </conditionalFormatting>
  <conditionalFormatting sqref="S62:S65536 S4">
    <cfRule type="cellIs" priority="3" dxfId="2" operator="lessThan" stopIfTrue="1">
      <formula>40</formula>
    </cfRule>
  </conditionalFormatting>
  <conditionalFormatting sqref="S45:S48 S58:S61 P48">
    <cfRule type="cellIs" priority="4" dxfId="3" operator="lessThan" stopIfTrue="1">
      <formula>40</formula>
    </cfRule>
  </conditionalFormatting>
  <conditionalFormatting sqref="P49:P57">
    <cfRule type="cellIs" priority="5" dxfId="4" operator="lessThan" stopIfTrue="1">
      <formula>40</formula>
    </cfRule>
  </conditionalFormatting>
  <conditionalFormatting sqref="L6:L44 G6:G44 J6:J44 W6:W44">
    <cfRule type="cellIs" priority="6" dxfId="5" operator="lessThan" stopIfTrue="1">
      <formula>40</formula>
    </cfRule>
  </conditionalFormatting>
  <conditionalFormatting sqref="S1:S3">
    <cfRule type="cellIs" priority="7" dxfId="6" operator="lessThan" stopIfTrue="1">
      <formula>40</formula>
    </cfRule>
  </conditionalFormatting>
  <conditionalFormatting sqref="E6:E44 O6:O44">
    <cfRule type="cellIs" priority="8" dxfId="7" operator="lessThan" stopIfTrue="1">
      <formula>40</formula>
    </cfRule>
  </conditionalFormatting>
  <conditionalFormatting sqref="U6:U44">
    <cfRule type="cellIs" priority="9" dxfId="8" operator="lessThan" stopIfTrue="1">
      <formula>40</formula>
    </cfRule>
  </conditionalFormatting>
  <conditionalFormatting sqref="R6:R44">
    <cfRule type="cellIs" priority="10" dxfId="2" operator="lessThan" stopIfTrue="1">
      <formula>20</formula>
    </cfRule>
  </conditionalFormatting>
  <printOptions/>
  <pageMargins left="0.27" right="0.2" top="0.5905511811023623" bottom="0.5905511811023623" header="0" footer="0"/>
  <pageSetup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"/>
  <sheetViews>
    <sheetView view="pageBreakPreview" zoomScale="60" zoomScaleNormal="75" workbookViewId="0" topLeftCell="A1">
      <selection activeCell="X2" sqref="X2"/>
    </sheetView>
  </sheetViews>
  <sheetFormatPr defaultColWidth="9.140625" defaultRowHeight="12.75"/>
  <cols>
    <col min="1" max="1" width="4.28125" style="8" customWidth="1"/>
    <col min="2" max="2" width="41.28125" style="8" bestFit="1" customWidth="1"/>
    <col min="3" max="3" width="29.57421875" style="8" customWidth="1"/>
    <col min="4" max="7" width="6.7109375" style="8" customWidth="1"/>
    <col min="8" max="8" width="7.57421875" style="8" customWidth="1"/>
    <col min="9" max="9" width="6.7109375" style="8" customWidth="1"/>
    <col min="10" max="10" width="7.00390625" style="8" customWidth="1"/>
    <col min="11" max="18" width="6.7109375" style="8" customWidth="1"/>
    <col min="19" max="19" width="6.7109375" style="74" customWidth="1"/>
    <col min="20" max="24" width="6.7109375" style="8" customWidth="1"/>
    <col min="25" max="25" width="7.140625" style="8" customWidth="1"/>
    <col min="26" max="26" width="7.421875" style="8" customWidth="1"/>
    <col min="27" max="27" width="9.421875" style="8" customWidth="1"/>
    <col min="28" max="28" width="8.00390625" style="8" customWidth="1"/>
    <col min="29" max="29" width="8.8515625" style="74" customWidth="1"/>
    <col min="30" max="30" width="8.421875" style="74" customWidth="1"/>
    <col min="31" max="31" width="8.00390625" style="74" customWidth="1"/>
    <col min="32" max="32" width="7.28125" style="8" customWidth="1"/>
    <col min="33" max="33" width="6.8515625" style="8" customWidth="1"/>
    <col min="34" max="34" width="0.13671875" style="8" hidden="1" customWidth="1"/>
    <col min="35" max="36" width="7.00390625" style="8" customWidth="1"/>
    <col min="37" max="37" width="7.28125" style="8" customWidth="1"/>
    <col min="38" max="38" width="9.140625" style="8" hidden="1" customWidth="1"/>
    <col min="39" max="40" width="7.00390625" style="8" customWidth="1"/>
    <col min="41" max="42" width="6.8515625" style="8" customWidth="1"/>
    <col min="43" max="43" width="6.28125" style="8" customWidth="1"/>
    <col min="44" max="16384" width="9.140625" style="8" customWidth="1"/>
  </cols>
  <sheetData>
    <row r="1" spans="1:34" ht="20.25">
      <c r="A1" s="1" t="s">
        <v>152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6"/>
      <c r="AD1" s="6"/>
      <c r="AE1" s="6"/>
      <c r="AF1" s="7"/>
      <c r="AG1" s="7"/>
      <c r="AH1" s="7"/>
    </row>
    <row r="2" spans="1:36" ht="20.25">
      <c r="A2" s="1" t="s">
        <v>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3"/>
      <c r="AG2" s="13"/>
      <c r="AH2" s="7"/>
      <c r="AJ2" s="14"/>
    </row>
    <row r="3" spans="1:33" s="20" customFormat="1" ht="20.25">
      <c r="A3" s="15" t="s">
        <v>165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7"/>
      <c r="AB3" s="17"/>
      <c r="AC3" s="18"/>
      <c r="AD3" s="18"/>
      <c r="AE3" s="18"/>
      <c r="AF3" s="19"/>
      <c r="AG3" s="19"/>
    </row>
    <row r="4" spans="1:43" s="25" customFormat="1" ht="36" customHeight="1">
      <c r="A4" s="133" t="s">
        <v>13</v>
      </c>
      <c r="B4" s="135" t="s">
        <v>134</v>
      </c>
      <c r="C4" s="137" t="s">
        <v>14</v>
      </c>
      <c r="D4" s="139" t="s">
        <v>135</v>
      </c>
      <c r="E4" s="140"/>
      <c r="F4" s="140"/>
      <c r="G4" s="140"/>
      <c r="H4" s="141"/>
      <c r="I4" s="139" t="s">
        <v>136</v>
      </c>
      <c r="J4" s="140"/>
      <c r="K4" s="140"/>
      <c r="L4" s="140"/>
      <c r="M4" s="141"/>
      <c r="N4" s="139" t="s">
        <v>137</v>
      </c>
      <c r="O4" s="140"/>
      <c r="P4" s="141"/>
      <c r="Q4" s="142" t="s">
        <v>138</v>
      </c>
      <c r="R4" s="143"/>
      <c r="S4" s="143"/>
      <c r="T4" s="144"/>
      <c r="U4" s="139" t="s">
        <v>139</v>
      </c>
      <c r="V4" s="141"/>
      <c r="W4" s="139" t="s">
        <v>140</v>
      </c>
      <c r="X4" s="141"/>
      <c r="Y4" s="139" t="s">
        <v>141</v>
      </c>
      <c r="Z4" s="141"/>
      <c r="AA4" s="145" t="s">
        <v>142</v>
      </c>
      <c r="AB4" s="145" t="s">
        <v>143</v>
      </c>
      <c r="AC4" s="145" t="s">
        <v>164</v>
      </c>
      <c r="AD4" s="145" t="s">
        <v>144</v>
      </c>
      <c r="AE4" s="145" t="s">
        <v>145</v>
      </c>
      <c r="AF4" s="23" t="s">
        <v>9</v>
      </c>
      <c r="AG4" s="23" t="s">
        <v>10</v>
      </c>
      <c r="AH4" s="23" t="s">
        <v>146</v>
      </c>
      <c r="AI4" s="23" t="s">
        <v>25</v>
      </c>
      <c r="AJ4" s="94" t="s">
        <v>11</v>
      </c>
      <c r="AK4" s="95" t="s">
        <v>12</v>
      </c>
      <c r="AL4" s="147" t="s">
        <v>28</v>
      </c>
      <c r="AM4" s="147" t="s">
        <v>28</v>
      </c>
      <c r="AN4" s="147" t="s">
        <v>27</v>
      </c>
      <c r="AO4" s="147" t="s">
        <v>32</v>
      </c>
      <c r="AP4" s="147" t="s">
        <v>31</v>
      </c>
      <c r="AQ4" s="147" t="s">
        <v>41</v>
      </c>
    </row>
    <row r="5" spans="1:43" s="20" customFormat="1" ht="15" customHeight="1">
      <c r="A5" s="134"/>
      <c r="B5" s="136"/>
      <c r="C5" s="138"/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17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17</v>
      </c>
      <c r="N5" s="28" t="s">
        <v>15</v>
      </c>
      <c r="O5" s="28" t="s">
        <v>19</v>
      </c>
      <c r="P5" s="27" t="s">
        <v>17</v>
      </c>
      <c r="Q5" s="29" t="s">
        <v>20</v>
      </c>
      <c r="R5" s="30" t="s">
        <v>21</v>
      </c>
      <c r="S5" s="31" t="s">
        <v>9</v>
      </c>
      <c r="T5" s="27" t="s">
        <v>17</v>
      </c>
      <c r="U5" s="32" t="s">
        <v>22</v>
      </c>
      <c r="V5" s="27" t="s">
        <v>17</v>
      </c>
      <c r="W5" s="32" t="s">
        <v>23</v>
      </c>
      <c r="X5" s="27" t="s">
        <v>17</v>
      </c>
      <c r="Y5" s="32" t="s">
        <v>24</v>
      </c>
      <c r="Z5" s="27" t="s">
        <v>17</v>
      </c>
      <c r="AA5" s="146"/>
      <c r="AB5" s="146"/>
      <c r="AC5" s="146"/>
      <c r="AD5" s="146"/>
      <c r="AE5" s="146"/>
      <c r="AF5" s="93" t="s">
        <v>147</v>
      </c>
      <c r="AG5" s="33" t="s">
        <v>25</v>
      </c>
      <c r="AH5" s="33" t="s">
        <v>148</v>
      </c>
      <c r="AI5" s="33" t="s">
        <v>17</v>
      </c>
      <c r="AJ5" s="33" t="s">
        <v>149</v>
      </c>
      <c r="AK5" s="33" t="s">
        <v>150</v>
      </c>
      <c r="AL5" s="148"/>
      <c r="AM5" s="148"/>
      <c r="AN5" s="148"/>
      <c r="AO5" s="148"/>
      <c r="AP5" s="148"/>
      <c r="AQ5" s="148"/>
    </row>
    <row r="6" spans="1:43" s="41" customFormat="1" ht="27">
      <c r="A6" s="42">
        <v>1</v>
      </c>
      <c r="B6" s="105" t="s">
        <v>80</v>
      </c>
      <c r="C6" s="100" t="s">
        <v>26</v>
      </c>
      <c r="D6" s="43" t="s">
        <v>27</v>
      </c>
      <c r="E6" s="36">
        <v>33</v>
      </c>
      <c r="F6" s="37" t="str">
        <f aca="true" t="shared" si="0" ref="F6:F44">IF(E6="","",IF(E6&gt;=80,"A",IF(E6&gt;=60,"B",IF(E6&gt;=40,"C",IF(E6&gt;=20,"D",IF(E6&gt;=0,"E"))))))</f>
        <v>D</v>
      </c>
      <c r="G6" s="36">
        <v>52</v>
      </c>
      <c r="H6" s="37" t="str">
        <f aca="true" t="shared" si="1" ref="H6:H44">IF(G6="","",IF(G6&gt;=80,"A",IF(G6&gt;=60,"B",IF(G6&gt;=40,"C",IF(G6&gt;=20,"D",IF(G6&gt;=0,"E"))))))</f>
        <v>C</v>
      </c>
      <c r="I6" s="36" t="s">
        <v>28</v>
      </c>
      <c r="J6" s="36"/>
      <c r="K6" s="37">
        <f aca="true" t="shared" si="2" ref="K6:K44">IF(J6="","",IF(J6&gt;=80,"A",IF(J6&gt;=60,"B",IF(J6&gt;=40,"C",IF(J6&gt;=20,"D",IF(J6&gt;=0,"E"))))))</f>
      </c>
      <c r="L6" s="36"/>
      <c r="M6" s="37">
        <f aca="true" t="shared" si="3" ref="M6:M44">IF(L6="","",IF(L6&gt;=80,"A",IF(L6&gt;=60,"B",IF(L6&gt;=40,"C",IF(L6&gt;=20,"D",IF(L6&gt;=0,"E"))))))</f>
      </c>
      <c r="N6" s="37" t="s">
        <v>28</v>
      </c>
      <c r="O6" s="36"/>
      <c r="P6" s="37">
        <f aca="true" t="shared" si="4" ref="P6:P44">IF(O6="","",IF(O6&gt;=80,"A",IF(O6&gt;=60,"B",IF(O6&gt;=40,"C",IF(O6&gt;=20,"D",IF(O6&gt;=0,"E"))))))</f>
      </c>
      <c r="Q6" s="38">
        <v>23</v>
      </c>
      <c r="R6" s="38">
        <v>22</v>
      </c>
      <c r="S6" s="39">
        <f aca="true" t="shared" si="5" ref="S6:S44">IF(Q6="","",(Q6*1.5+R6))</f>
        <v>56.5</v>
      </c>
      <c r="T6" s="37" t="str">
        <f aca="true" t="shared" si="6" ref="T6:T44">IF(S6&lt;20,"E",IF(R6="","",IF(R6&lt;20,"D",IF(S6="","",IF(S6&gt;=80,"A",IF(S6&gt;=60,"B",IF(S6&gt;=40,"C",IF(S6&gt;=20,"D"))))))))</f>
        <v>C</v>
      </c>
      <c r="U6" s="36"/>
      <c r="V6" s="37">
        <f aca="true" t="shared" si="7" ref="V6:V44">IF(U6="","",IF(U6&gt;=80,"A",IF(U6&gt;=60,"B",IF(U6&gt;=0,"C"))))</f>
      </c>
      <c r="W6" s="36"/>
      <c r="X6" s="37">
        <f aca="true" t="shared" si="8" ref="X6:X44">IF(W6="","",IF(W6&gt;=80,"A",IF(W6&gt;=60,"B",IF(W6&gt;=40,"C",IF(W6&gt;=20,"D",IF(W6&gt;=0,"E"))))))</f>
      </c>
      <c r="Y6" s="36">
        <v>46</v>
      </c>
      <c r="Z6" s="37" t="str">
        <f aca="true" t="shared" si="9" ref="Z6:Z44">IF(Y6="","",IF(Y6&gt;=80,"A",IF(Y6&gt;=60,"B",IF(Y6&gt;=40,"C",IF(Y6&gt;=20,"D",IF(Y6&gt;=0,"E"))))))</f>
        <v>C</v>
      </c>
      <c r="AA6" s="37" t="s">
        <v>27</v>
      </c>
      <c r="AB6" s="37" t="s">
        <v>27</v>
      </c>
      <c r="AC6" s="37" t="s">
        <v>27</v>
      </c>
      <c r="AD6" s="37" t="s">
        <v>27</v>
      </c>
      <c r="AE6" s="37"/>
      <c r="AF6" s="39">
        <f aca="true" t="shared" si="10" ref="AF6:AF44">IF(E6="","",SUM(E6,G6,J6,L6,O6,S6,U6,W6,Y6))</f>
        <v>187.5</v>
      </c>
      <c r="AG6" s="39">
        <f aca="true" t="shared" si="11" ref="AG6:AG44">IF(AF6="","",(AF6/9))</f>
        <v>20.833333333333332</v>
      </c>
      <c r="AH6" s="96">
        <f aca="true" t="shared" si="12" ref="AH6:AH44">IF(AF6="","",(AF6/9))</f>
        <v>20.833333333333332</v>
      </c>
      <c r="AI6" s="37" t="str">
        <f aca="true" t="shared" si="13" ref="AI6:AI44">IF(AG6="","",IF(AG6&gt;=80,"A",IF(AG6&gt;=60,"B",IF(AG6&gt;=40,"C",IF(AG6&gt;=20,"D",IF(AG6&gt;=0,"E"))))))</f>
        <v>D</v>
      </c>
      <c r="AJ6" s="37">
        <f aca="true" t="shared" si="14" ref="AJ6:AJ44">IF(AF6="","",COUNTIF(E6:P6,"&lt;40")+COUNTIF(R6,"&lt;20")+COUNTIF(W6:X6,"&lt;40"))</f>
        <v>1</v>
      </c>
      <c r="AK6" s="40">
        <f aca="true" t="shared" si="15" ref="AK6:AK44">IF(AF6="","",RANK(AF6,$AF$6:$AF$44))</f>
        <v>20</v>
      </c>
      <c r="AL6" s="37">
        <f aca="true" t="shared" si="16" ref="AL6:AL44">COUNTIF(E6:H6,"A")+COUNTIF(J6:M6,"A")+COUNTIF(O6:P6,"A")+COUNTIF(R6:T6,"A")+COUNTIF(W6:X6,"A")</f>
        <v>0</v>
      </c>
      <c r="AM6" s="39">
        <f aca="true" t="shared" si="17" ref="AM6:AM44">COUNTIF(F6:H6,"A")+COUNTIF(K6:M6,"A")+COUNTIF(P6:Q6,"A")+COUNTIF(S6:T6,"A")+COUNTIF(X6,"A")</f>
        <v>0</v>
      </c>
      <c r="AN6" s="39">
        <f aca="true" t="shared" si="18" ref="AN6:AN44">COUNTIF(E6:H6,"B")+COUNTIF(J6:M6,"B")+COUNTIF(O6:P6,"B")+COUNTIF(S6:T6,"B")+COUNTIF(W6:X6,"B")</f>
        <v>0</v>
      </c>
      <c r="AO6" s="39">
        <f aca="true" t="shared" si="19" ref="AO6:AO44">COUNTIF(E6:H6,"C")+COUNTIF(J6:M6,"C")+COUNTIF(O6:P6,"C")+COUNTIF(S6:T6,"C")+COUNTIF(W6:X6,"C")</f>
        <v>2</v>
      </c>
      <c r="AP6" s="39">
        <f aca="true" t="shared" si="20" ref="AP6:AP44">COUNTIF(E6:H6,"D")+COUNTIF(J6:M6,"D")+COUNTIF(O6:P6,"D")+COUNTIF(S6:T6,"D")+COUNTIF(W6:X6,"D")</f>
        <v>1</v>
      </c>
      <c r="AQ6" s="39">
        <f aca="true" t="shared" si="21" ref="AQ6:AQ44">COUNTIF(E6:H6,"E")+COUNTIF(J6:M6,"E")+COUNTIF(O6:P6,"E")+COUNTIF(S6:T6,"E")+COUNTIF(W6:X6,"E")</f>
        <v>0</v>
      </c>
    </row>
    <row r="7" spans="1:43" s="41" customFormat="1" ht="27">
      <c r="A7" s="42">
        <v>2</v>
      </c>
      <c r="B7" s="83" t="s">
        <v>81</v>
      </c>
      <c r="C7" s="101" t="s">
        <v>29</v>
      </c>
      <c r="D7" s="43" t="s">
        <v>28</v>
      </c>
      <c r="E7" s="36">
        <v>68</v>
      </c>
      <c r="F7" s="37" t="str">
        <f t="shared" si="0"/>
        <v>B</v>
      </c>
      <c r="G7" s="36">
        <v>82</v>
      </c>
      <c r="H7" s="37" t="str">
        <f t="shared" si="1"/>
        <v>A</v>
      </c>
      <c r="I7" s="36" t="s">
        <v>27</v>
      </c>
      <c r="J7" s="36"/>
      <c r="K7" s="37">
        <f t="shared" si="2"/>
      </c>
      <c r="L7" s="36"/>
      <c r="M7" s="37">
        <f t="shared" si="3"/>
      </c>
      <c r="N7" s="37" t="s">
        <v>27</v>
      </c>
      <c r="O7" s="36"/>
      <c r="P7" s="37">
        <f t="shared" si="4"/>
      </c>
      <c r="Q7" s="38">
        <v>17</v>
      </c>
      <c r="R7" s="38">
        <v>23</v>
      </c>
      <c r="S7" s="39">
        <f t="shared" si="5"/>
        <v>48.5</v>
      </c>
      <c r="T7" s="37" t="str">
        <f t="shared" si="6"/>
        <v>C</v>
      </c>
      <c r="U7" s="36"/>
      <c r="V7" s="37">
        <f t="shared" si="7"/>
      </c>
      <c r="W7" s="36"/>
      <c r="X7" s="37">
        <f t="shared" si="8"/>
      </c>
      <c r="Y7" s="36">
        <v>82</v>
      </c>
      <c r="Z7" s="37" t="str">
        <f t="shared" si="9"/>
        <v>A</v>
      </c>
      <c r="AA7" s="37" t="s">
        <v>27</v>
      </c>
      <c r="AB7" s="37" t="s">
        <v>28</v>
      </c>
      <c r="AC7" s="37" t="s">
        <v>27</v>
      </c>
      <c r="AD7" s="37" t="s">
        <v>28</v>
      </c>
      <c r="AE7" s="37"/>
      <c r="AF7" s="39">
        <f t="shared" si="10"/>
        <v>280.5</v>
      </c>
      <c r="AG7" s="39">
        <f t="shared" si="11"/>
        <v>31.166666666666668</v>
      </c>
      <c r="AH7" s="96">
        <f t="shared" si="12"/>
        <v>31.166666666666668</v>
      </c>
      <c r="AI7" s="37" t="str">
        <f t="shared" si="13"/>
        <v>D</v>
      </c>
      <c r="AJ7" s="37">
        <f t="shared" si="14"/>
        <v>0</v>
      </c>
      <c r="AK7" s="40">
        <f t="shared" si="15"/>
        <v>7</v>
      </c>
      <c r="AL7" s="37">
        <f t="shared" si="16"/>
        <v>1</v>
      </c>
      <c r="AM7" s="39">
        <f t="shared" si="17"/>
        <v>1</v>
      </c>
      <c r="AN7" s="39">
        <f t="shared" si="18"/>
        <v>1</v>
      </c>
      <c r="AO7" s="39">
        <f t="shared" si="19"/>
        <v>1</v>
      </c>
      <c r="AP7" s="39">
        <f t="shared" si="20"/>
        <v>0</v>
      </c>
      <c r="AQ7" s="39">
        <f t="shared" si="21"/>
        <v>0</v>
      </c>
    </row>
    <row r="8" spans="1:43" s="41" customFormat="1" ht="27">
      <c r="A8" s="42">
        <v>3</v>
      </c>
      <c r="B8" s="83" t="s">
        <v>82</v>
      </c>
      <c r="C8" s="101" t="s">
        <v>30</v>
      </c>
      <c r="D8" s="43" t="s">
        <v>32</v>
      </c>
      <c r="E8" s="36">
        <v>40</v>
      </c>
      <c r="F8" s="37" t="str">
        <f t="shared" si="0"/>
        <v>C</v>
      </c>
      <c r="G8" s="36">
        <v>14</v>
      </c>
      <c r="H8" s="37" t="str">
        <f t="shared" si="1"/>
        <v>E</v>
      </c>
      <c r="I8" s="36" t="s">
        <v>27</v>
      </c>
      <c r="J8" s="36"/>
      <c r="K8" s="37">
        <f t="shared" si="2"/>
      </c>
      <c r="L8" s="36"/>
      <c r="M8" s="37">
        <f t="shared" si="3"/>
      </c>
      <c r="N8" s="37" t="s">
        <v>31</v>
      </c>
      <c r="O8" s="36"/>
      <c r="P8" s="37">
        <f t="shared" si="4"/>
      </c>
      <c r="Q8" s="38">
        <v>11</v>
      </c>
      <c r="R8" s="38">
        <v>6</v>
      </c>
      <c r="S8" s="39">
        <f t="shared" si="5"/>
        <v>22.5</v>
      </c>
      <c r="T8" s="37" t="str">
        <f t="shared" si="6"/>
        <v>D</v>
      </c>
      <c r="U8" s="36"/>
      <c r="V8" s="37">
        <f t="shared" si="7"/>
      </c>
      <c r="W8" s="36"/>
      <c r="X8" s="37">
        <f t="shared" si="8"/>
      </c>
      <c r="Y8" s="36">
        <v>41</v>
      </c>
      <c r="Z8" s="37" t="str">
        <f t="shared" si="9"/>
        <v>C</v>
      </c>
      <c r="AA8" s="37" t="s">
        <v>32</v>
      </c>
      <c r="AB8" s="37" t="s">
        <v>32</v>
      </c>
      <c r="AC8" s="37" t="s">
        <v>27</v>
      </c>
      <c r="AD8" s="37" t="s">
        <v>27</v>
      </c>
      <c r="AE8" s="37"/>
      <c r="AF8" s="39">
        <f t="shared" si="10"/>
        <v>117.5</v>
      </c>
      <c r="AG8" s="39">
        <f t="shared" si="11"/>
        <v>13.055555555555555</v>
      </c>
      <c r="AH8" s="96">
        <f t="shared" si="12"/>
        <v>13.055555555555555</v>
      </c>
      <c r="AI8" s="37" t="str">
        <f t="shared" si="13"/>
        <v>E</v>
      </c>
      <c r="AJ8" s="37">
        <f t="shared" si="14"/>
        <v>2</v>
      </c>
      <c r="AK8" s="40">
        <f t="shared" si="15"/>
        <v>30</v>
      </c>
      <c r="AL8" s="37">
        <f t="shared" si="16"/>
        <v>0</v>
      </c>
      <c r="AM8" s="39">
        <f t="shared" si="17"/>
        <v>0</v>
      </c>
      <c r="AN8" s="39">
        <f t="shared" si="18"/>
        <v>0</v>
      </c>
      <c r="AO8" s="39">
        <f t="shared" si="19"/>
        <v>1</v>
      </c>
      <c r="AP8" s="39">
        <f t="shared" si="20"/>
        <v>1</v>
      </c>
      <c r="AQ8" s="39">
        <f t="shared" si="21"/>
        <v>1</v>
      </c>
    </row>
    <row r="9" spans="1:43" s="41" customFormat="1" ht="27">
      <c r="A9" s="42">
        <v>4</v>
      </c>
      <c r="B9" s="83" t="s">
        <v>83</v>
      </c>
      <c r="C9" s="101" t="s">
        <v>33</v>
      </c>
      <c r="D9" s="43" t="s">
        <v>28</v>
      </c>
      <c r="E9" s="36">
        <v>75</v>
      </c>
      <c r="F9" s="37" t="str">
        <f t="shared" si="0"/>
        <v>B</v>
      </c>
      <c r="G9" s="36">
        <v>95</v>
      </c>
      <c r="H9" s="37" t="str">
        <f t="shared" si="1"/>
        <v>A</v>
      </c>
      <c r="I9" s="36" t="s">
        <v>27</v>
      </c>
      <c r="J9" s="36"/>
      <c r="K9" s="37">
        <f t="shared" si="2"/>
      </c>
      <c r="L9" s="36"/>
      <c r="M9" s="37">
        <f t="shared" si="3"/>
      </c>
      <c r="N9" s="37" t="s">
        <v>27</v>
      </c>
      <c r="O9" s="36"/>
      <c r="P9" s="37">
        <f t="shared" si="4"/>
      </c>
      <c r="Q9" s="38">
        <v>29</v>
      </c>
      <c r="R9" s="38">
        <v>36</v>
      </c>
      <c r="S9" s="39">
        <f t="shared" si="5"/>
        <v>79.5</v>
      </c>
      <c r="T9" s="37" t="str">
        <f t="shared" si="6"/>
        <v>B</v>
      </c>
      <c r="U9" s="36"/>
      <c r="V9" s="37">
        <f t="shared" si="7"/>
      </c>
      <c r="W9" s="36"/>
      <c r="X9" s="37">
        <f t="shared" si="8"/>
      </c>
      <c r="Y9" s="36">
        <v>57</v>
      </c>
      <c r="Z9" s="37" t="str">
        <f t="shared" si="9"/>
        <v>C</v>
      </c>
      <c r="AA9" s="37" t="s">
        <v>28</v>
      </c>
      <c r="AB9" s="37" t="s">
        <v>27</v>
      </c>
      <c r="AC9" s="37" t="s">
        <v>27</v>
      </c>
      <c r="AD9" s="37" t="s">
        <v>27</v>
      </c>
      <c r="AE9" s="37"/>
      <c r="AF9" s="39">
        <f t="shared" si="10"/>
        <v>306.5</v>
      </c>
      <c r="AG9" s="39">
        <f t="shared" si="11"/>
        <v>34.05555555555556</v>
      </c>
      <c r="AH9" s="96">
        <f t="shared" si="12"/>
        <v>34.05555555555556</v>
      </c>
      <c r="AI9" s="37" t="str">
        <f t="shared" si="13"/>
        <v>D</v>
      </c>
      <c r="AJ9" s="37">
        <f t="shared" si="14"/>
        <v>0</v>
      </c>
      <c r="AK9" s="40">
        <f t="shared" si="15"/>
        <v>2</v>
      </c>
      <c r="AL9" s="37">
        <f t="shared" si="16"/>
        <v>1</v>
      </c>
      <c r="AM9" s="39">
        <f t="shared" si="17"/>
        <v>1</v>
      </c>
      <c r="AN9" s="39">
        <f t="shared" si="18"/>
        <v>2</v>
      </c>
      <c r="AO9" s="39">
        <f t="shared" si="19"/>
        <v>0</v>
      </c>
      <c r="AP9" s="39">
        <f t="shared" si="20"/>
        <v>0</v>
      </c>
      <c r="AQ9" s="39">
        <f t="shared" si="21"/>
        <v>0</v>
      </c>
    </row>
    <row r="10" spans="1:43" s="41" customFormat="1" ht="27">
      <c r="A10" s="42">
        <v>5</v>
      </c>
      <c r="B10" s="83" t="s">
        <v>84</v>
      </c>
      <c r="C10" s="101" t="s">
        <v>34</v>
      </c>
      <c r="D10" s="43" t="s">
        <v>27</v>
      </c>
      <c r="E10" s="36">
        <v>35</v>
      </c>
      <c r="F10" s="37" t="str">
        <f t="shared" si="0"/>
        <v>D</v>
      </c>
      <c r="G10" s="36">
        <v>36</v>
      </c>
      <c r="H10" s="37" t="str">
        <f t="shared" si="1"/>
        <v>D</v>
      </c>
      <c r="I10" s="36" t="s">
        <v>27</v>
      </c>
      <c r="J10" s="36"/>
      <c r="K10" s="37">
        <f t="shared" si="2"/>
      </c>
      <c r="L10" s="36"/>
      <c r="M10" s="37">
        <f t="shared" si="3"/>
      </c>
      <c r="N10" s="37" t="s">
        <v>31</v>
      </c>
      <c r="O10" s="36"/>
      <c r="P10" s="37">
        <f t="shared" si="4"/>
      </c>
      <c r="Q10" s="38">
        <v>18</v>
      </c>
      <c r="R10" s="38">
        <v>20</v>
      </c>
      <c r="S10" s="39">
        <f t="shared" si="5"/>
        <v>47</v>
      </c>
      <c r="T10" s="37" t="str">
        <f t="shared" si="6"/>
        <v>C</v>
      </c>
      <c r="U10" s="36"/>
      <c r="V10" s="37">
        <f t="shared" si="7"/>
      </c>
      <c r="W10" s="36"/>
      <c r="X10" s="37">
        <f t="shared" si="8"/>
      </c>
      <c r="Y10" s="36">
        <v>35</v>
      </c>
      <c r="Z10" s="37" t="str">
        <f t="shared" si="9"/>
        <v>D</v>
      </c>
      <c r="AA10" s="37" t="s">
        <v>27</v>
      </c>
      <c r="AB10" s="37" t="s">
        <v>32</v>
      </c>
      <c r="AC10" s="37" t="s">
        <v>27</v>
      </c>
      <c r="AD10" s="37" t="s">
        <v>27</v>
      </c>
      <c r="AE10" s="37"/>
      <c r="AF10" s="39">
        <f t="shared" si="10"/>
        <v>153</v>
      </c>
      <c r="AG10" s="39">
        <f t="shared" si="11"/>
        <v>17</v>
      </c>
      <c r="AH10" s="96">
        <f t="shared" si="12"/>
        <v>17</v>
      </c>
      <c r="AI10" s="37" t="str">
        <f t="shared" si="13"/>
        <v>E</v>
      </c>
      <c r="AJ10" s="37">
        <f t="shared" si="14"/>
        <v>2</v>
      </c>
      <c r="AK10" s="40">
        <f t="shared" si="15"/>
        <v>25</v>
      </c>
      <c r="AL10" s="37">
        <f t="shared" si="16"/>
        <v>0</v>
      </c>
      <c r="AM10" s="39">
        <f t="shared" si="17"/>
        <v>0</v>
      </c>
      <c r="AN10" s="39">
        <f t="shared" si="18"/>
        <v>0</v>
      </c>
      <c r="AO10" s="39">
        <f t="shared" si="19"/>
        <v>1</v>
      </c>
      <c r="AP10" s="39">
        <f t="shared" si="20"/>
        <v>2</v>
      </c>
      <c r="AQ10" s="39">
        <f t="shared" si="21"/>
        <v>0</v>
      </c>
    </row>
    <row r="11" spans="1:43" s="41" customFormat="1" ht="27">
      <c r="A11" s="42">
        <v>6</v>
      </c>
      <c r="B11" s="83" t="s">
        <v>85</v>
      </c>
      <c r="C11" s="101" t="s">
        <v>35</v>
      </c>
      <c r="D11" s="43" t="s">
        <v>27</v>
      </c>
      <c r="E11" s="36">
        <v>70</v>
      </c>
      <c r="F11" s="37" t="str">
        <f t="shared" si="0"/>
        <v>B</v>
      </c>
      <c r="G11" s="36">
        <v>42</v>
      </c>
      <c r="H11" s="37" t="str">
        <f t="shared" si="1"/>
        <v>C</v>
      </c>
      <c r="I11" s="36" t="s">
        <v>32</v>
      </c>
      <c r="J11" s="36"/>
      <c r="K11" s="37">
        <f t="shared" si="2"/>
      </c>
      <c r="L11" s="36"/>
      <c r="M11" s="37">
        <f t="shared" si="3"/>
      </c>
      <c r="N11" s="37" t="s">
        <v>32</v>
      </c>
      <c r="O11" s="36"/>
      <c r="P11" s="37">
        <f t="shared" si="4"/>
      </c>
      <c r="Q11" s="38">
        <v>20</v>
      </c>
      <c r="R11" s="38">
        <v>24</v>
      </c>
      <c r="S11" s="39">
        <f t="shared" si="5"/>
        <v>54</v>
      </c>
      <c r="T11" s="37" t="str">
        <f t="shared" si="6"/>
        <v>C</v>
      </c>
      <c r="U11" s="36"/>
      <c r="V11" s="37">
        <f t="shared" si="7"/>
      </c>
      <c r="W11" s="36"/>
      <c r="X11" s="37">
        <f t="shared" si="8"/>
      </c>
      <c r="Y11" s="36">
        <v>49</v>
      </c>
      <c r="Z11" s="37" t="str">
        <f t="shared" si="9"/>
        <v>C</v>
      </c>
      <c r="AA11" s="37" t="s">
        <v>32</v>
      </c>
      <c r="AB11" s="37" t="s">
        <v>32</v>
      </c>
      <c r="AC11" s="37" t="s">
        <v>28</v>
      </c>
      <c r="AD11" s="37" t="s">
        <v>32</v>
      </c>
      <c r="AE11" s="37"/>
      <c r="AF11" s="39">
        <f t="shared" si="10"/>
        <v>215</v>
      </c>
      <c r="AG11" s="39">
        <f t="shared" si="11"/>
        <v>23.88888888888889</v>
      </c>
      <c r="AH11" s="96">
        <f t="shared" si="12"/>
        <v>23.88888888888889</v>
      </c>
      <c r="AI11" s="37" t="str">
        <f t="shared" si="13"/>
        <v>D</v>
      </c>
      <c r="AJ11" s="37">
        <f t="shared" si="14"/>
        <v>0</v>
      </c>
      <c r="AK11" s="40">
        <f t="shared" si="15"/>
        <v>17</v>
      </c>
      <c r="AL11" s="37">
        <f t="shared" si="16"/>
        <v>0</v>
      </c>
      <c r="AM11" s="39">
        <f t="shared" si="17"/>
        <v>0</v>
      </c>
      <c r="AN11" s="39">
        <f t="shared" si="18"/>
        <v>1</v>
      </c>
      <c r="AO11" s="39">
        <f t="shared" si="19"/>
        <v>2</v>
      </c>
      <c r="AP11" s="39">
        <f t="shared" si="20"/>
        <v>0</v>
      </c>
      <c r="AQ11" s="39">
        <f t="shared" si="21"/>
        <v>0</v>
      </c>
    </row>
    <row r="12" spans="1:43" s="41" customFormat="1" ht="27">
      <c r="A12" s="42">
        <v>7</v>
      </c>
      <c r="B12" s="83" t="s">
        <v>86</v>
      </c>
      <c r="C12" s="101" t="s">
        <v>87</v>
      </c>
      <c r="D12" s="43" t="s">
        <v>27</v>
      </c>
      <c r="E12" s="36">
        <v>20</v>
      </c>
      <c r="F12" s="37" t="str">
        <f t="shared" si="0"/>
        <v>D</v>
      </c>
      <c r="G12" s="36">
        <v>36</v>
      </c>
      <c r="H12" s="37" t="str">
        <f t="shared" si="1"/>
        <v>D</v>
      </c>
      <c r="I12" s="36" t="s">
        <v>28</v>
      </c>
      <c r="J12" s="36"/>
      <c r="K12" s="37">
        <f t="shared" si="2"/>
      </c>
      <c r="L12" s="36"/>
      <c r="M12" s="37">
        <f t="shared" si="3"/>
      </c>
      <c r="N12" s="37" t="s">
        <v>27</v>
      </c>
      <c r="O12" s="36"/>
      <c r="P12" s="37">
        <f t="shared" si="4"/>
      </c>
      <c r="Q12" s="38">
        <v>14</v>
      </c>
      <c r="R12" s="38">
        <v>20</v>
      </c>
      <c r="S12" s="39">
        <f t="shared" si="5"/>
        <v>41</v>
      </c>
      <c r="T12" s="37" t="str">
        <f t="shared" si="6"/>
        <v>C</v>
      </c>
      <c r="U12" s="36"/>
      <c r="V12" s="37">
        <f t="shared" si="7"/>
      </c>
      <c r="W12" s="36"/>
      <c r="X12" s="37">
        <f t="shared" si="8"/>
      </c>
      <c r="Y12" s="36">
        <v>48</v>
      </c>
      <c r="Z12" s="37" t="str">
        <f t="shared" si="9"/>
        <v>C</v>
      </c>
      <c r="AA12" s="37" t="s">
        <v>32</v>
      </c>
      <c r="AB12" s="37" t="s">
        <v>32</v>
      </c>
      <c r="AC12" s="37" t="s">
        <v>27</v>
      </c>
      <c r="AD12" s="37" t="s">
        <v>32</v>
      </c>
      <c r="AE12" s="37"/>
      <c r="AF12" s="39">
        <f t="shared" si="10"/>
        <v>145</v>
      </c>
      <c r="AG12" s="39">
        <f t="shared" si="11"/>
        <v>16.11111111111111</v>
      </c>
      <c r="AH12" s="96">
        <f t="shared" si="12"/>
        <v>16.11111111111111</v>
      </c>
      <c r="AI12" s="37" t="str">
        <f t="shared" si="13"/>
        <v>E</v>
      </c>
      <c r="AJ12" s="37">
        <f t="shared" si="14"/>
        <v>2</v>
      </c>
      <c r="AK12" s="40">
        <f t="shared" si="15"/>
        <v>28</v>
      </c>
      <c r="AL12" s="37">
        <f t="shared" si="16"/>
        <v>0</v>
      </c>
      <c r="AM12" s="39">
        <f t="shared" si="17"/>
        <v>0</v>
      </c>
      <c r="AN12" s="39">
        <f t="shared" si="18"/>
        <v>0</v>
      </c>
      <c r="AO12" s="39">
        <f t="shared" si="19"/>
        <v>1</v>
      </c>
      <c r="AP12" s="39">
        <f t="shared" si="20"/>
        <v>2</v>
      </c>
      <c r="AQ12" s="39">
        <f t="shared" si="21"/>
        <v>0</v>
      </c>
    </row>
    <row r="13" spans="1:43" s="41" customFormat="1" ht="27">
      <c r="A13" s="42">
        <v>8</v>
      </c>
      <c r="B13" s="83" t="s">
        <v>88</v>
      </c>
      <c r="C13" s="101" t="s">
        <v>36</v>
      </c>
      <c r="D13" s="43" t="s">
        <v>27</v>
      </c>
      <c r="E13" s="36">
        <v>43</v>
      </c>
      <c r="F13" s="37" t="str">
        <f t="shared" si="0"/>
        <v>C</v>
      </c>
      <c r="G13" s="36">
        <v>42</v>
      </c>
      <c r="H13" s="37" t="str">
        <f t="shared" si="1"/>
        <v>C</v>
      </c>
      <c r="I13" s="36" t="s">
        <v>31</v>
      </c>
      <c r="J13" s="36"/>
      <c r="K13" s="37">
        <f t="shared" si="2"/>
      </c>
      <c r="L13" s="36"/>
      <c r="M13" s="37">
        <f t="shared" si="3"/>
      </c>
      <c r="N13" s="37" t="s">
        <v>31</v>
      </c>
      <c r="O13" s="36"/>
      <c r="P13" s="37">
        <f t="shared" si="4"/>
      </c>
      <c r="Q13" s="38">
        <v>13</v>
      </c>
      <c r="R13" s="38">
        <v>6</v>
      </c>
      <c r="S13" s="39">
        <f t="shared" si="5"/>
        <v>25.5</v>
      </c>
      <c r="T13" s="37" t="str">
        <f t="shared" si="6"/>
        <v>D</v>
      </c>
      <c r="U13" s="36"/>
      <c r="V13" s="37">
        <f t="shared" si="7"/>
      </c>
      <c r="W13" s="36"/>
      <c r="X13" s="37">
        <f t="shared" si="8"/>
      </c>
      <c r="Y13" s="36">
        <v>48</v>
      </c>
      <c r="Z13" s="37" t="str">
        <f t="shared" si="9"/>
        <v>C</v>
      </c>
      <c r="AA13" s="37" t="s">
        <v>27</v>
      </c>
      <c r="AB13" s="37" t="s">
        <v>32</v>
      </c>
      <c r="AC13" s="37" t="s">
        <v>27</v>
      </c>
      <c r="AD13" s="37" t="s">
        <v>27</v>
      </c>
      <c r="AE13" s="37"/>
      <c r="AF13" s="39">
        <f t="shared" si="10"/>
        <v>158.5</v>
      </c>
      <c r="AG13" s="39">
        <f t="shared" si="11"/>
        <v>17.61111111111111</v>
      </c>
      <c r="AH13" s="96">
        <f t="shared" si="12"/>
        <v>17.61111111111111</v>
      </c>
      <c r="AI13" s="37" t="str">
        <f t="shared" si="13"/>
        <v>E</v>
      </c>
      <c r="AJ13" s="37">
        <f t="shared" si="14"/>
        <v>1</v>
      </c>
      <c r="AK13" s="40">
        <f t="shared" si="15"/>
        <v>24</v>
      </c>
      <c r="AL13" s="37">
        <f t="shared" si="16"/>
        <v>0</v>
      </c>
      <c r="AM13" s="39">
        <f t="shared" si="17"/>
        <v>0</v>
      </c>
      <c r="AN13" s="39">
        <f t="shared" si="18"/>
        <v>0</v>
      </c>
      <c r="AO13" s="39">
        <f t="shared" si="19"/>
        <v>2</v>
      </c>
      <c r="AP13" s="39">
        <f t="shared" si="20"/>
        <v>1</v>
      </c>
      <c r="AQ13" s="39">
        <f t="shared" si="21"/>
        <v>0</v>
      </c>
    </row>
    <row r="14" spans="1:43" s="41" customFormat="1" ht="24.75" customHeight="1">
      <c r="A14" s="42">
        <v>9</v>
      </c>
      <c r="B14" s="83" t="s">
        <v>89</v>
      </c>
      <c r="C14" s="101" t="s">
        <v>37</v>
      </c>
      <c r="D14" s="43" t="s">
        <v>32</v>
      </c>
      <c r="E14" s="36">
        <v>18</v>
      </c>
      <c r="F14" s="37" t="str">
        <f t="shared" si="0"/>
        <v>E</v>
      </c>
      <c r="G14" s="36">
        <v>16</v>
      </c>
      <c r="H14" s="37" t="str">
        <f t="shared" si="1"/>
        <v>E</v>
      </c>
      <c r="I14" s="36" t="s">
        <v>31</v>
      </c>
      <c r="J14" s="36"/>
      <c r="K14" s="37">
        <f t="shared" si="2"/>
      </c>
      <c r="L14" s="36"/>
      <c r="M14" s="37">
        <f t="shared" si="3"/>
      </c>
      <c r="N14" s="37" t="s">
        <v>31</v>
      </c>
      <c r="O14" s="36"/>
      <c r="P14" s="37">
        <f t="shared" si="4"/>
      </c>
      <c r="Q14" s="38">
        <v>10</v>
      </c>
      <c r="R14" s="38">
        <v>3</v>
      </c>
      <c r="S14" s="39">
        <f t="shared" si="5"/>
        <v>18</v>
      </c>
      <c r="T14" s="37" t="str">
        <f t="shared" si="6"/>
        <v>E</v>
      </c>
      <c r="U14" s="36"/>
      <c r="V14" s="37">
        <f t="shared" si="7"/>
      </c>
      <c r="W14" s="36"/>
      <c r="X14" s="37">
        <f t="shared" si="8"/>
      </c>
      <c r="Y14" s="36">
        <v>33</v>
      </c>
      <c r="Z14" s="37" t="str">
        <f t="shared" si="9"/>
        <v>D</v>
      </c>
      <c r="AA14" s="37" t="s">
        <v>32</v>
      </c>
      <c r="AB14" s="37" t="s">
        <v>32</v>
      </c>
      <c r="AC14" s="37" t="s">
        <v>27</v>
      </c>
      <c r="AD14" s="37" t="s">
        <v>27</v>
      </c>
      <c r="AE14" s="37"/>
      <c r="AF14" s="39">
        <f t="shared" si="10"/>
        <v>85</v>
      </c>
      <c r="AG14" s="39">
        <f t="shared" si="11"/>
        <v>9.444444444444445</v>
      </c>
      <c r="AH14" s="96">
        <f t="shared" si="12"/>
        <v>9.444444444444445</v>
      </c>
      <c r="AI14" s="37" t="str">
        <f t="shared" si="13"/>
        <v>E</v>
      </c>
      <c r="AJ14" s="37">
        <f t="shared" si="14"/>
        <v>3</v>
      </c>
      <c r="AK14" s="40">
        <f t="shared" si="15"/>
        <v>33</v>
      </c>
      <c r="AL14" s="37">
        <f t="shared" si="16"/>
        <v>0</v>
      </c>
      <c r="AM14" s="39">
        <f t="shared" si="17"/>
        <v>0</v>
      </c>
      <c r="AN14" s="39">
        <f t="shared" si="18"/>
        <v>0</v>
      </c>
      <c r="AO14" s="39">
        <f t="shared" si="19"/>
        <v>0</v>
      </c>
      <c r="AP14" s="39">
        <f t="shared" si="20"/>
        <v>0</v>
      </c>
      <c r="AQ14" s="39">
        <f t="shared" si="21"/>
        <v>3</v>
      </c>
    </row>
    <row r="15" spans="1:43" s="41" customFormat="1" ht="27">
      <c r="A15" s="42">
        <v>10</v>
      </c>
      <c r="B15" s="83" t="s">
        <v>90</v>
      </c>
      <c r="C15" s="101" t="s">
        <v>38</v>
      </c>
      <c r="D15" s="43" t="s">
        <v>28</v>
      </c>
      <c r="E15" s="36">
        <v>45</v>
      </c>
      <c r="F15" s="37" t="str">
        <f t="shared" si="0"/>
        <v>C</v>
      </c>
      <c r="G15" s="36">
        <v>50</v>
      </c>
      <c r="H15" s="37" t="str">
        <f t="shared" si="1"/>
        <v>C</v>
      </c>
      <c r="I15" s="36" t="s">
        <v>28</v>
      </c>
      <c r="J15" s="36"/>
      <c r="K15" s="37">
        <f t="shared" si="2"/>
      </c>
      <c r="L15" s="36"/>
      <c r="M15" s="37">
        <f t="shared" si="3"/>
      </c>
      <c r="N15" s="37" t="s">
        <v>27</v>
      </c>
      <c r="O15" s="36"/>
      <c r="P15" s="37">
        <f t="shared" si="4"/>
      </c>
      <c r="Q15" s="38">
        <v>26</v>
      </c>
      <c r="R15" s="38">
        <v>27</v>
      </c>
      <c r="S15" s="39">
        <f t="shared" si="5"/>
        <v>66</v>
      </c>
      <c r="T15" s="37" t="str">
        <f t="shared" si="6"/>
        <v>B</v>
      </c>
      <c r="U15" s="36"/>
      <c r="V15" s="37">
        <f t="shared" si="7"/>
      </c>
      <c r="W15" s="36"/>
      <c r="X15" s="37">
        <f t="shared" si="8"/>
      </c>
      <c r="Y15" s="36">
        <v>67</v>
      </c>
      <c r="Z15" s="37" t="str">
        <f t="shared" si="9"/>
        <v>B</v>
      </c>
      <c r="AA15" s="37" t="s">
        <v>27</v>
      </c>
      <c r="AB15" s="37" t="s">
        <v>32</v>
      </c>
      <c r="AC15" s="37" t="s">
        <v>27</v>
      </c>
      <c r="AD15" s="37" t="s">
        <v>28</v>
      </c>
      <c r="AE15" s="37"/>
      <c r="AF15" s="39">
        <f t="shared" si="10"/>
        <v>228</v>
      </c>
      <c r="AG15" s="39">
        <f t="shared" si="11"/>
        <v>25.333333333333332</v>
      </c>
      <c r="AH15" s="96">
        <f t="shared" si="12"/>
        <v>25.333333333333332</v>
      </c>
      <c r="AI15" s="37" t="str">
        <f t="shared" si="13"/>
        <v>D</v>
      </c>
      <c r="AJ15" s="37">
        <f t="shared" si="14"/>
        <v>0</v>
      </c>
      <c r="AK15" s="40">
        <f t="shared" si="15"/>
        <v>15</v>
      </c>
      <c r="AL15" s="37">
        <f t="shared" si="16"/>
        <v>0</v>
      </c>
      <c r="AM15" s="39">
        <f t="shared" si="17"/>
        <v>0</v>
      </c>
      <c r="AN15" s="39">
        <f t="shared" si="18"/>
        <v>1</v>
      </c>
      <c r="AO15" s="39">
        <f t="shared" si="19"/>
        <v>2</v>
      </c>
      <c r="AP15" s="39">
        <f t="shared" si="20"/>
        <v>0</v>
      </c>
      <c r="AQ15" s="39">
        <f t="shared" si="21"/>
        <v>0</v>
      </c>
    </row>
    <row r="16" spans="1:43" s="41" customFormat="1" ht="27">
      <c r="A16" s="42">
        <v>11</v>
      </c>
      <c r="B16" s="83" t="s">
        <v>91</v>
      </c>
      <c r="C16" s="101" t="s">
        <v>39</v>
      </c>
      <c r="D16" s="43" t="s">
        <v>27</v>
      </c>
      <c r="E16" s="36">
        <v>30</v>
      </c>
      <c r="F16" s="37" t="str">
        <f t="shared" si="0"/>
        <v>D</v>
      </c>
      <c r="G16" s="36">
        <v>61</v>
      </c>
      <c r="H16" s="37" t="str">
        <f t="shared" si="1"/>
        <v>B</v>
      </c>
      <c r="I16" s="36" t="s">
        <v>32</v>
      </c>
      <c r="J16" s="36"/>
      <c r="K16" s="37">
        <f t="shared" si="2"/>
      </c>
      <c r="L16" s="36"/>
      <c r="M16" s="37">
        <f t="shared" si="3"/>
      </c>
      <c r="N16" s="37" t="s">
        <v>31</v>
      </c>
      <c r="O16" s="36"/>
      <c r="P16" s="37">
        <f t="shared" si="4"/>
      </c>
      <c r="Q16" s="38">
        <v>17</v>
      </c>
      <c r="R16" s="38">
        <v>20</v>
      </c>
      <c r="S16" s="39">
        <f t="shared" si="5"/>
        <v>45.5</v>
      </c>
      <c r="T16" s="37" t="str">
        <f t="shared" si="6"/>
        <v>C</v>
      </c>
      <c r="U16" s="36"/>
      <c r="V16" s="37">
        <f t="shared" si="7"/>
      </c>
      <c r="W16" s="36"/>
      <c r="X16" s="37">
        <f t="shared" si="8"/>
      </c>
      <c r="Y16" s="36">
        <v>32</v>
      </c>
      <c r="Z16" s="37" t="str">
        <f t="shared" si="9"/>
        <v>D</v>
      </c>
      <c r="AA16" s="37" t="s">
        <v>27</v>
      </c>
      <c r="AB16" s="37" t="s">
        <v>32</v>
      </c>
      <c r="AC16" s="37" t="s">
        <v>27</v>
      </c>
      <c r="AD16" s="37" t="s">
        <v>28</v>
      </c>
      <c r="AE16" s="37"/>
      <c r="AF16" s="39">
        <f t="shared" si="10"/>
        <v>168.5</v>
      </c>
      <c r="AG16" s="39">
        <f t="shared" si="11"/>
        <v>18.72222222222222</v>
      </c>
      <c r="AH16" s="96">
        <f t="shared" si="12"/>
        <v>18.72222222222222</v>
      </c>
      <c r="AI16" s="37" t="str">
        <f t="shared" si="13"/>
        <v>E</v>
      </c>
      <c r="AJ16" s="37">
        <f t="shared" si="14"/>
        <v>1</v>
      </c>
      <c r="AK16" s="40">
        <f t="shared" si="15"/>
        <v>21</v>
      </c>
      <c r="AL16" s="37">
        <f t="shared" si="16"/>
        <v>0</v>
      </c>
      <c r="AM16" s="39">
        <f t="shared" si="17"/>
        <v>0</v>
      </c>
      <c r="AN16" s="39">
        <f t="shared" si="18"/>
        <v>1</v>
      </c>
      <c r="AO16" s="39">
        <f t="shared" si="19"/>
        <v>1</v>
      </c>
      <c r="AP16" s="39">
        <f t="shared" si="20"/>
        <v>1</v>
      </c>
      <c r="AQ16" s="39">
        <f t="shared" si="21"/>
        <v>0</v>
      </c>
    </row>
    <row r="17" spans="1:43" s="41" customFormat="1" ht="27">
      <c r="A17" s="42">
        <v>12</v>
      </c>
      <c r="B17" s="83" t="s">
        <v>92</v>
      </c>
      <c r="C17" s="101" t="s">
        <v>40</v>
      </c>
      <c r="D17" s="43" t="s">
        <v>31</v>
      </c>
      <c r="E17" s="36">
        <v>20</v>
      </c>
      <c r="F17" s="37" t="str">
        <f t="shared" si="0"/>
        <v>D</v>
      </c>
      <c r="G17" s="36">
        <v>2</v>
      </c>
      <c r="H17" s="37" t="str">
        <f t="shared" si="1"/>
        <v>E</v>
      </c>
      <c r="I17" s="36" t="s">
        <v>32</v>
      </c>
      <c r="J17" s="36"/>
      <c r="K17" s="37">
        <f t="shared" si="2"/>
      </c>
      <c r="L17" s="36"/>
      <c r="M17" s="37">
        <f t="shared" si="3"/>
      </c>
      <c r="N17" s="37" t="s">
        <v>31</v>
      </c>
      <c r="O17" s="36"/>
      <c r="P17" s="37">
        <f t="shared" si="4"/>
      </c>
      <c r="Q17" s="38">
        <v>10</v>
      </c>
      <c r="R17" s="38">
        <v>0</v>
      </c>
      <c r="S17" s="39">
        <f t="shared" si="5"/>
        <v>15</v>
      </c>
      <c r="T17" s="37" t="str">
        <f t="shared" si="6"/>
        <v>E</v>
      </c>
      <c r="U17" s="36"/>
      <c r="V17" s="37">
        <f t="shared" si="7"/>
      </c>
      <c r="W17" s="36"/>
      <c r="X17" s="37">
        <f t="shared" si="8"/>
      </c>
      <c r="Y17" s="36">
        <v>29</v>
      </c>
      <c r="Z17" s="37" t="str">
        <f t="shared" si="9"/>
        <v>D</v>
      </c>
      <c r="AA17" s="37" t="s">
        <v>32</v>
      </c>
      <c r="AB17" s="37" t="s">
        <v>32</v>
      </c>
      <c r="AC17" s="37" t="s">
        <v>27</v>
      </c>
      <c r="AD17" s="37" t="s">
        <v>27</v>
      </c>
      <c r="AE17" s="37"/>
      <c r="AF17" s="39">
        <f t="shared" si="10"/>
        <v>66</v>
      </c>
      <c r="AG17" s="39">
        <f t="shared" si="11"/>
        <v>7.333333333333333</v>
      </c>
      <c r="AH17" s="96">
        <f t="shared" si="12"/>
        <v>7.333333333333333</v>
      </c>
      <c r="AI17" s="37" t="str">
        <f t="shared" si="13"/>
        <v>E</v>
      </c>
      <c r="AJ17" s="37">
        <f t="shared" si="14"/>
        <v>3</v>
      </c>
      <c r="AK17" s="40">
        <f t="shared" si="15"/>
        <v>38</v>
      </c>
      <c r="AL17" s="37">
        <f t="shared" si="16"/>
        <v>0</v>
      </c>
      <c r="AM17" s="39">
        <f t="shared" si="17"/>
        <v>0</v>
      </c>
      <c r="AN17" s="39">
        <f t="shared" si="18"/>
        <v>0</v>
      </c>
      <c r="AO17" s="39">
        <f t="shared" si="19"/>
        <v>0</v>
      </c>
      <c r="AP17" s="39">
        <f t="shared" si="20"/>
        <v>1</v>
      </c>
      <c r="AQ17" s="39">
        <f t="shared" si="21"/>
        <v>2</v>
      </c>
    </row>
    <row r="18" spans="1:43" s="41" customFormat="1" ht="27">
      <c r="A18" s="42">
        <v>13</v>
      </c>
      <c r="B18" s="83" t="s">
        <v>93</v>
      </c>
      <c r="C18" s="101" t="s">
        <v>42</v>
      </c>
      <c r="D18" s="43" t="s">
        <v>28</v>
      </c>
      <c r="E18" s="36">
        <v>73</v>
      </c>
      <c r="F18" s="37" t="str">
        <f t="shared" si="0"/>
        <v>B</v>
      </c>
      <c r="G18" s="36">
        <v>79</v>
      </c>
      <c r="H18" s="37" t="str">
        <f t="shared" si="1"/>
        <v>B</v>
      </c>
      <c r="I18" s="36" t="s">
        <v>27</v>
      </c>
      <c r="J18" s="36"/>
      <c r="K18" s="37">
        <f t="shared" si="2"/>
      </c>
      <c r="L18" s="36"/>
      <c r="M18" s="37">
        <f t="shared" si="3"/>
      </c>
      <c r="N18" s="37" t="s">
        <v>28</v>
      </c>
      <c r="O18" s="36"/>
      <c r="P18" s="37">
        <f t="shared" si="4"/>
      </c>
      <c r="Q18" s="38">
        <v>21</v>
      </c>
      <c r="R18" s="38">
        <v>23</v>
      </c>
      <c r="S18" s="39">
        <f t="shared" si="5"/>
        <v>54.5</v>
      </c>
      <c r="T18" s="37" t="str">
        <f t="shared" si="6"/>
        <v>C</v>
      </c>
      <c r="U18" s="36"/>
      <c r="V18" s="37">
        <f t="shared" si="7"/>
      </c>
      <c r="W18" s="36"/>
      <c r="X18" s="37">
        <f t="shared" si="8"/>
      </c>
      <c r="Y18" s="36">
        <v>63</v>
      </c>
      <c r="Z18" s="37" t="str">
        <f t="shared" si="9"/>
        <v>B</v>
      </c>
      <c r="AA18" s="37" t="s">
        <v>27</v>
      </c>
      <c r="AB18" s="37" t="s">
        <v>32</v>
      </c>
      <c r="AC18" s="37" t="s">
        <v>27</v>
      </c>
      <c r="AD18" s="37" t="s">
        <v>32</v>
      </c>
      <c r="AE18" s="37"/>
      <c r="AF18" s="39">
        <f t="shared" si="10"/>
        <v>269.5</v>
      </c>
      <c r="AG18" s="39">
        <f t="shared" si="11"/>
        <v>29.944444444444443</v>
      </c>
      <c r="AH18" s="96">
        <f t="shared" si="12"/>
        <v>29.944444444444443</v>
      </c>
      <c r="AI18" s="37" t="str">
        <f t="shared" si="13"/>
        <v>D</v>
      </c>
      <c r="AJ18" s="37">
        <f t="shared" si="14"/>
        <v>0</v>
      </c>
      <c r="AK18" s="40">
        <f t="shared" si="15"/>
        <v>9</v>
      </c>
      <c r="AL18" s="37">
        <f t="shared" si="16"/>
        <v>0</v>
      </c>
      <c r="AM18" s="39">
        <f t="shared" si="17"/>
        <v>0</v>
      </c>
      <c r="AN18" s="39">
        <f t="shared" si="18"/>
        <v>2</v>
      </c>
      <c r="AO18" s="39">
        <f t="shared" si="19"/>
        <v>1</v>
      </c>
      <c r="AP18" s="39">
        <f t="shared" si="20"/>
        <v>0</v>
      </c>
      <c r="AQ18" s="39">
        <f t="shared" si="21"/>
        <v>0</v>
      </c>
    </row>
    <row r="19" spans="1:43" s="41" customFormat="1" ht="27">
      <c r="A19" s="42">
        <v>14</v>
      </c>
      <c r="B19" s="83" t="s">
        <v>94</v>
      </c>
      <c r="C19" s="101" t="s">
        <v>43</v>
      </c>
      <c r="D19" s="43" t="s">
        <v>28</v>
      </c>
      <c r="E19" s="36">
        <v>55</v>
      </c>
      <c r="F19" s="37" t="str">
        <f t="shared" si="0"/>
        <v>C</v>
      </c>
      <c r="G19" s="36">
        <v>71</v>
      </c>
      <c r="H19" s="37" t="str">
        <f t="shared" si="1"/>
        <v>B</v>
      </c>
      <c r="I19" s="36" t="s">
        <v>28</v>
      </c>
      <c r="J19" s="36"/>
      <c r="K19" s="37">
        <f t="shared" si="2"/>
      </c>
      <c r="L19" s="36"/>
      <c r="M19" s="37">
        <f t="shared" si="3"/>
      </c>
      <c r="N19" s="37" t="s">
        <v>27</v>
      </c>
      <c r="O19" s="36"/>
      <c r="P19" s="37">
        <f t="shared" si="4"/>
      </c>
      <c r="Q19" s="38">
        <v>24</v>
      </c>
      <c r="R19" s="38">
        <v>21</v>
      </c>
      <c r="S19" s="39">
        <f t="shared" si="5"/>
        <v>57</v>
      </c>
      <c r="T19" s="37" t="str">
        <f t="shared" si="6"/>
        <v>C</v>
      </c>
      <c r="U19" s="36"/>
      <c r="V19" s="37">
        <f t="shared" si="7"/>
      </c>
      <c r="W19" s="36"/>
      <c r="X19" s="37">
        <f t="shared" si="8"/>
      </c>
      <c r="Y19" s="36">
        <v>76</v>
      </c>
      <c r="Z19" s="37" t="str">
        <f t="shared" si="9"/>
        <v>B</v>
      </c>
      <c r="AA19" s="37" t="s">
        <v>32</v>
      </c>
      <c r="AB19" s="37" t="s">
        <v>27</v>
      </c>
      <c r="AC19" s="37" t="s">
        <v>27</v>
      </c>
      <c r="AD19" s="37" t="s">
        <v>28</v>
      </c>
      <c r="AE19" s="37"/>
      <c r="AF19" s="39">
        <f t="shared" si="10"/>
        <v>259</v>
      </c>
      <c r="AG19" s="39">
        <f t="shared" si="11"/>
        <v>28.77777777777778</v>
      </c>
      <c r="AH19" s="96">
        <f t="shared" si="12"/>
        <v>28.77777777777778</v>
      </c>
      <c r="AI19" s="37" t="str">
        <f t="shared" si="13"/>
        <v>D</v>
      </c>
      <c r="AJ19" s="37">
        <f t="shared" si="14"/>
        <v>0</v>
      </c>
      <c r="AK19" s="40">
        <f t="shared" si="15"/>
        <v>10</v>
      </c>
      <c r="AL19" s="37">
        <f t="shared" si="16"/>
        <v>0</v>
      </c>
      <c r="AM19" s="39">
        <f t="shared" si="17"/>
        <v>0</v>
      </c>
      <c r="AN19" s="39">
        <f t="shared" si="18"/>
        <v>1</v>
      </c>
      <c r="AO19" s="39">
        <f t="shared" si="19"/>
        <v>2</v>
      </c>
      <c r="AP19" s="39">
        <f t="shared" si="20"/>
        <v>0</v>
      </c>
      <c r="AQ19" s="39">
        <f t="shared" si="21"/>
        <v>0</v>
      </c>
    </row>
    <row r="20" spans="1:43" s="41" customFormat="1" ht="27">
      <c r="A20" s="42">
        <v>15</v>
      </c>
      <c r="B20" s="83" t="s">
        <v>95</v>
      </c>
      <c r="C20" s="101" t="s">
        <v>44</v>
      </c>
      <c r="D20" s="43" t="s">
        <v>28</v>
      </c>
      <c r="E20" s="36">
        <v>43</v>
      </c>
      <c r="F20" s="37" t="str">
        <f t="shared" si="0"/>
        <v>C</v>
      </c>
      <c r="G20" s="36">
        <v>44</v>
      </c>
      <c r="H20" s="37" t="str">
        <f t="shared" si="1"/>
        <v>C</v>
      </c>
      <c r="I20" s="36" t="s">
        <v>27</v>
      </c>
      <c r="J20" s="36"/>
      <c r="K20" s="37">
        <f t="shared" si="2"/>
      </c>
      <c r="L20" s="36"/>
      <c r="M20" s="37">
        <f t="shared" si="3"/>
      </c>
      <c r="N20" s="37" t="s">
        <v>32</v>
      </c>
      <c r="O20" s="36"/>
      <c r="P20" s="37">
        <f t="shared" si="4"/>
      </c>
      <c r="Q20" s="38">
        <v>16</v>
      </c>
      <c r="R20" s="38">
        <v>20</v>
      </c>
      <c r="S20" s="39">
        <f t="shared" si="5"/>
        <v>44</v>
      </c>
      <c r="T20" s="37" t="str">
        <f t="shared" si="6"/>
        <v>C</v>
      </c>
      <c r="U20" s="36"/>
      <c r="V20" s="37">
        <f t="shared" si="7"/>
      </c>
      <c r="W20" s="36"/>
      <c r="X20" s="37">
        <f t="shared" si="8"/>
      </c>
      <c r="Y20" s="36">
        <v>29</v>
      </c>
      <c r="Z20" s="37" t="str">
        <f t="shared" si="9"/>
        <v>D</v>
      </c>
      <c r="AA20" s="37" t="s">
        <v>27</v>
      </c>
      <c r="AB20" s="37" t="s">
        <v>27</v>
      </c>
      <c r="AC20" s="37" t="s">
        <v>27</v>
      </c>
      <c r="AD20" s="37" t="s">
        <v>28</v>
      </c>
      <c r="AE20" s="37"/>
      <c r="AF20" s="39">
        <f t="shared" si="10"/>
        <v>160</v>
      </c>
      <c r="AG20" s="39">
        <f t="shared" si="11"/>
        <v>17.77777777777778</v>
      </c>
      <c r="AH20" s="96">
        <f t="shared" si="12"/>
        <v>17.77777777777778</v>
      </c>
      <c r="AI20" s="37" t="str">
        <f t="shared" si="13"/>
        <v>E</v>
      </c>
      <c r="AJ20" s="37">
        <f t="shared" si="14"/>
        <v>0</v>
      </c>
      <c r="AK20" s="40">
        <f t="shared" si="15"/>
        <v>23</v>
      </c>
      <c r="AL20" s="37">
        <f t="shared" si="16"/>
        <v>0</v>
      </c>
      <c r="AM20" s="39">
        <f t="shared" si="17"/>
        <v>0</v>
      </c>
      <c r="AN20" s="39">
        <f t="shared" si="18"/>
        <v>0</v>
      </c>
      <c r="AO20" s="39">
        <f t="shared" si="19"/>
        <v>3</v>
      </c>
      <c r="AP20" s="39">
        <f t="shared" si="20"/>
        <v>0</v>
      </c>
      <c r="AQ20" s="39">
        <f t="shared" si="21"/>
        <v>0</v>
      </c>
    </row>
    <row r="21" spans="1:43" s="41" customFormat="1" ht="24" customHeight="1">
      <c r="A21" s="42">
        <v>16</v>
      </c>
      <c r="B21" s="83" t="s">
        <v>96</v>
      </c>
      <c r="C21" s="101" t="s">
        <v>45</v>
      </c>
      <c r="D21" s="43" t="s">
        <v>32</v>
      </c>
      <c r="E21" s="36">
        <v>43</v>
      </c>
      <c r="F21" s="37" t="str">
        <f t="shared" si="0"/>
        <v>C</v>
      </c>
      <c r="G21" s="36">
        <v>27</v>
      </c>
      <c r="H21" s="37" t="str">
        <f t="shared" si="1"/>
        <v>D</v>
      </c>
      <c r="I21" s="36" t="s">
        <v>32</v>
      </c>
      <c r="J21" s="36"/>
      <c r="K21" s="37">
        <f t="shared" si="2"/>
      </c>
      <c r="L21" s="36"/>
      <c r="M21" s="37">
        <f t="shared" si="3"/>
      </c>
      <c r="N21" s="37" t="s">
        <v>32</v>
      </c>
      <c r="O21" s="36"/>
      <c r="P21" s="37">
        <f t="shared" si="4"/>
      </c>
      <c r="Q21" s="38">
        <v>21</v>
      </c>
      <c r="R21" s="38">
        <v>11</v>
      </c>
      <c r="S21" s="39">
        <f t="shared" si="5"/>
        <v>42.5</v>
      </c>
      <c r="T21" s="37" t="str">
        <f t="shared" si="6"/>
        <v>D</v>
      </c>
      <c r="U21" s="36"/>
      <c r="V21" s="37">
        <f t="shared" si="7"/>
      </c>
      <c r="W21" s="36"/>
      <c r="X21" s="37">
        <f t="shared" si="8"/>
      </c>
      <c r="Y21" s="36">
        <v>40</v>
      </c>
      <c r="Z21" s="37" t="str">
        <f t="shared" si="9"/>
        <v>C</v>
      </c>
      <c r="AA21" s="37" t="s">
        <v>27</v>
      </c>
      <c r="AB21" s="37" t="s">
        <v>28</v>
      </c>
      <c r="AC21" s="37" t="s">
        <v>27</v>
      </c>
      <c r="AD21" s="37" t="s">
        <v>27</v>
      </c>
      <c r="AE21" s="37"/>
      <c r="AF21" s="39">
        <f t="shared" si="10"/>
        <v>152.5</v>
      </c>
      <c r="AG21" s="39">
        <f t="shared" si="11"/>
        <v>16.944444444444443</v>
      </c>
      <c r="AH21" s="96">
        <f t="shared" si="12"/>
        <v>16.944444444444443</v>
      </c>
      <c r="AI21" s="37" t="str">
        <f t="shared" si="13"/>
        <v>E</v>
      </c>
      <c r="AJ21" s="37">
        <f t="shared" si="14"/>
        <v>2</v>
      </c>
      <c r="AK21" s="40">
        <f t="shared" si="15"/>
        <v>26</v>
      </c>
      <c r="AL21" s="37">
        <f t="shared" si="16"/>
        <v>0</v>
      </c>
      <c r="AM21" s="39">
        <f t="shared" si="17"/>
        <v>0</v>
      </c>
      <c r="AN21" s="39">
        <f t="shared" si="18"/>
        <v>0</v>
      </c>
      <c r="AO21" s="39">
        <f t="shared" si="19"/>
        <v>1</v>
      </c>
      <c r="AP21" s="39">
        <f t="shared" si="20"/>
        <v>2</v>
      </c>
      <c r="AQ21" s="39">
        <f t="shared" si="21"/>
        <v>0</v>
      </c>
    </row>
    <row r="22" spans="1:43" s="41" customFormat="1" ht="27">
      <c r="A22" s="34">
        <v>17</v>
      </c>
      <c r="B22" s="83" t="s">
        <v>97</v>
      </c>
      <c r="C22" s="101" t="s">
        <v>46</v>
      </c>
      <c r="D22" s="43" t="s">
        <v>31</v>
      </c>
      <c r="E22" s="36">
        <v>35</v>
      </c>
      <c r="F22" s="37" t="str">
        <f t="shared" si="0"/>
        <v>D</v>
      </c>
      <c r="G22" s="36">
        <v>2</v>
      </c>
      <c r="H22" s="37" t="str">
        <f t="shared" si="1"/>
        <v>E</v>
      </c>
      <c r="I22" s="36" t="s">
        <v>27</v>
      </c>
      <c r="J22" s="36"/>
      <c r="K22" s="37">
        <f t="shared" si="2"/>
      </c>
      <c r="L22" s="36"/>
      <c r="M22" s="37">
        <f t="shared" si="3"/>
      </c>
      <c r="N22" s="37" t="s">
        <v>31</v>
      </c>
      <c r="O22" s="36"/>
      <c r="P22" s="37">
        <f t="shared" si="4"/>
      </c>
      <c r="Q22" s="38">
        <v>12</v>
      </c>
      <c r="R22" s="38">
        <v>0</v>
      </c>
      <c r="S22" s="39">
        <f t="shared" si="5"/>
        <v>18</v>
      </c>
      <c r="T22" s="37" t="str">
        <f t="shared" si="6"/>
        <v>E</v>
      </c>
      <c r="U22" s="36"/>
      <c r="V22" s="37">
        <f t="shared" si="7"/>
      </c>
      <c r="W22" s="36"/>
      <c r="X22" s="37">
        <f t="shared" si="8"/>
      </c>
      <c r="Y22" s="36">
        <v>24</v>
      </c>
      <c r="Z22" s="37" t="str">
        <f t="shared" si="9"/>
        <v>D</v>
      </c>
      <c r="AA22" s="37" t="s">
        <v>32</v>
      </c>
      <c r="AB22" s="37" t="s">
        <v>32</v>
      </c>
      <c r="AC22" s="37" t="s">
        <v>27</v>
      </c>
      <c r="AD22" s="37" t="s">
        <v>27</v>
      </c>
      <c r="AE22" s="37"/>
      <c r="AF22" s="39">
        <f t="shared" si="10"/>
        <v>79</v>
      </c>
      <c r="AG22" s="39">
        <f t="shared" si="11"/>
        <v>8.777777777777779</v>
      </c>
      <c r="AH22" s="96">
        <f t="shared" si="12"/>
        <v>8.777777777777779</v>
      </c>
      <c r="AI22" s="37" t="str">
        <f t="shared" si="13"/>
        <v>E</v>
      </c>
      <c r="AJ22" s="37">
        <f t="shared" si="14"/>
        <v>3</v>
      </c>
      <c r="AK22" s="40">
        <f t="shared" si="15"/>
        <v>34</v>
      </c>
      <c r="AL22" s="37">
        <f t="shared" si="16"/>
        <v>0</v>
      </c>
      <c r="AM22" s="39">
        <f t="shared" si="17"/>
        <v>0</v>
      </c>
      <c r="AN22" s="39">
        <f t="shared" si="18"/>
        <v>0</v>
      </c>
      <c r="AO22" s="39">
        <f t="shared" si="19"/>
        <v>0</v>
      </c>
      <c r="AP22" s="39">
        <f t="shared" si="20"/>
        <v>1</v>
      </c>
      <c r="AQ22" s="39">
        <f t="shared" si="21"/>
        <v>2</v>
      </c>
    </row>
    <row r="23" spans="1:43" s="41" customFormat="1" ht="27">
      <c r="A23" s="42">
        <v>18</v>
      </c>
      <c r="B23" s="83" t="s">
        <v>98</v>
      </c>
      <c r="C23" s="101" t="s">
        <v>47</v>
      </c>
      <c r="D23" s="43" t="s">
        <v>27</v>
      </c>
      <c r="E23" s="36">
        <v>58</v>
      </c>
      <c r="F23" s="37" t="str">
        <f t="shared" si="0"/>
        <v>C</v>
      </c>
      <c r="G23" s="36">
        <v>44</v>
      </c>
      <c r="H23" s="37" t="str">
        <f t="shared" si="1"/>
        <v>C</v>
      </c>
      <c r="I23" s="36" t="s">
        <v>32</v>
      </c>
      <c r="J23" s="36"/>
      <c r="K23" s="37">
        <f t="shared" si="2"/>
      </c>
      <c r="L23" s="36"/>
      <c r="M23" s="37">
        <f t="shared" si="3"/>
      </c>
      <c r="N23" s="37" t="s">
        <v>31</v>
      </c>
      <c r="O23" s="36"/>
      <c r="P23" s="37">
        <f t="shared" si="4"/>
      </c>
      <c r="Q23" s="38">
        <v>22</v>
      </c>
      <c r="R23" s="38">
        <v>27</v>
      </c>
      <c r="S23" s="39">
        <f t="shared" si="5"/>
        <v>60</v>
      </c>
      <c r="T23" s="37" t="str">
        <f t="shared" si="6"/>
        <v>B</v>
      </c>
      <c r="U23" s="36"/>
      <c r="V23" s="37">
        <f t="shared" si="7"/>
      </c>
      <c r="W23" s="36"/>
      <c r="X23" s="37">
        <f t="shared" si="8"/>
      </c>
      <c r="Y23" s="36">
        <v>49</v>
      </c>
      <c r="Z23" s="37" t="str">
        <f t="shared" si="9"/>
        <v>C</v>
      </c>
      <c r="AA23" s="37" t="s">
        <v>32</v>
      </c>
      <c r="AB23" s="37" t="s">
        <v>32</v>
      </c>
      <c r="AC23" s="37" t="s">
        <v>27</v>
      </c>
      <c r="AD23" s="37" t="s">
        <v>27</v>
      </c>
      <c r="AE23" s="37"/>
      <c r="AF23" s="39">
        <f t="shared" si="10"/>
        <v>211</v>
      </c>
      <c r="AG23" s="39">
        <f t="shared" si="11"/>
        <v>23.444444444444443</v>
      </c>
      <c r="AH23" s="96">
        <f t="shared" si="12"/>
        <v>23.444444444444443</v>
      </c>
      <c r="AI23" s="37" t="str">
        <f t="shared" si="13"/>
        <v>D</v>
      </c>
      <c r="AJ23" s="37">
        <f t="shared" si="14"/>
        <v>0</v>
      </c>
      <c r="AK23" s="40">
        <f t="shared" si="15"/>
        <v>18</v>
      </c>
      <c r="AL23" s="37">
        <f t="shared" si="16"/>
        <v>0</v>
      </c>
      <c r="AM23" s="39">
        <f t="shared" si="17"/>
        <v>0</v>
      </c>
      <c r="AN23" s="39">
        <f t="shared" si="18"/>
        <v>1</v>
      </c>
      <c r="AO23" s="39">
        <f t="shared" si="19"/>
        <v>2</v>
      </c>
      <c r="AP23" s="39">
        <f t="shared" si="20"/>
        <v>0</v>
      </c>
      <c r="AQ23" s="39">
        <f t="shared" si="21"/>
        <v>0</v>
      </c>
    </row>
    <row r="24" spans="1:43" s="41" customFormat="1" ht="27">
      <c r="A24" s="42">
        <v>19</v>
      </c>
      <c r="B24" s="83" t="s">
        <v>99</v>
      </c>
      <c r="C24" s="101" t="s">
        <v>48</v>
      </c>
      <c r="D24" s="43" t="s">
        <v>28</v>
      </c>
      <c r="E24" s="36">
        <v>70</v>
      </c>
      <c r="F24" s="37" t="str">
        <f t="shared" si="0"/>
        <v>B</v>
      </c>
      <c r="G24" s="36">
        <v>61</v>
      </c>
      <c r="H24" s="37" t="str">
        <f t="shared" si="1"/>
        <v>B</v>
      </c>
      <c r="I24" s="36" t="s">
        <v>28</v>
      </c>
      <c r="J24" s="36"/>
      <c r="K24" s="37">
        <f t="shared" si="2"/>
      </c>
      <c r="L24" s="36"/>
      <c r="M24" s="37">
        <f t="shared" si="3"/>
      </c>
      <c r="N24" s="37" t="s">
        <v>27</v>
      </c>
      <c r="O24" s="36"/>
      <c r="P24" s="37">
        <f t="shared" si="4"/>
      </c>
      <c r="Q24" s="38">
        <v>30</v>
      </c>
      <c r="R24" s="38">
        <v>31</v>
      </c>
      <c r="S24" s="39">
        <f t="shared" si="5"/>
        <v>76</v>
      </c>
      <c r="T24" s="37" t="str">
        <f t="shared" si="6"/>
        <v>B</v>
      </c>
      <c r="U24" s="36"/>
      <c r="V24" s="37">
        <f t="shared" si="7"/>
      </c>
      <c r="W24" s="36"/>
      <c r="X24" s="37">
        <f t="shared" si="8"/>
      </c>
      <c r="Y24" s="36">
        <v>82</v>
      </c>
      <c r="Z24" s="37" t="str">
        <f t="shared" si="9"/>
        <v>A</v>
      </c>
      <c r="AA24" s="37" t="s">
        <v>28</v>
      </c>
      <c r="AB24" s="37" t="s">
        <v>27</v>
      </c>
      <c r="AC24" s="37" t="s">
        <v>27</v>
      </c>
      <c r="AD24" s="37" t="s">
        <v>32</v>
      </c>
      <c r="AE24" s="37"/>
      <c r="AF24" s="39">
        <f t="shared" si="10"/>
        <v>289</v>
      </c>
      <c r="AG24" s="39">
        <f t="shared" si="11"/>
        <v>32.111111111111114</v>
      </c>
      <c r="AH24" s="96">
        <f t="shared" si="12"/>
        <v>32.111111111111114</v>
      </c>
      <c r="AI24" s="37" t="str">
        <f t="shared" si="13"/>
        <v>D</v>
      </c>
      <c r="AJ24" s="37">
        <f t="shared" si="14"/>
        <v>0</v>
      </c>
      <c r="AK24" s="40">
        <f t="shared" si="15"/>
        <v>6</v>
      </c>
      <c r="AL24" s="37">
        <f t="shared" si="16"/>
        <v>0</v>
      </c>
      <c r="AM24" s="39">
        <f t="shared" si="17"/>
        <v>0</v>
      </c>
      <c r="AN24" s="39">
        <f t="shared" si="18"/>
        <v>3</v>
      </c>
      <c r="AO24" s="39">
        <f t="shared" si="19"/>
        <v>0</v>
      </c>
      <c r="AP24" s="39">
        <f t="shared" si="20"/>
        <v>0</v>
      </c>
      <c r="AQ24" s="39">
        <f t="shared" si="21"/>
        <v>0</v>
      </c>
    </row>
    <row r="25" spans="1:43" s="41" customFormat="1" ht="27">
      <c r="A25" s="42">
        <v>20</v>
      </c>
      <c r="B25" s="83" t="s">
        <v>100</v>
      </c>
      <c r="C25" s="101" t="s">
        <v>49</v>
      </c>
      <c r="D25" s="43" t="s">
        <v>32</v>
      </c>
      <c r="E25" s="36">
        <v>20</v>
      </c>
      <c r="F25" s="37" t="str">
        <f t="shared" si="0"/>
        <v>D</v>
      </c>
      <c r="G25" s="36">
        <v>2</v>
      </c>
      <c r="H25" s="37" t="str">
        <f t="shared" si="1"/>
        <v>E</v>
      </c>
      <c r="I25" s="36" t="s">
        <v>27</v>
      </c>
      <c r="J25" s="36"/>
      <c r="K25" s="37">
        <f t="shared" si="2"/>
      </c>
      <c r="L25" s="36"/>
      <c r="M25" s="37">
        <f t="shared" si="3"/>
      </c>
      <c r="N25" s="37" t="s">
        <v>31</v>
      </c>
      <c r="O25" s="36"/>
      <c r="P25" s="37">
        <f t="shared" si="4"/>
      </c>
      <c r="Q25" s="38">
        <v>13</v>
      </c>
      <c r="R25" s="38">
        <v>0</v>
      </c>
      <c r="S25" s="39">
        <f t="shared" si="5"/>
        <v>19.5</v>
      </c>
      <c r="T25" s="37" t="str">
        <f t="shared" si="6"/>
        <v>E</v>
      </c>
      <c r="U25" s="36"/>
      <c r="V25" s="37">
        <f t="shared" si="7"/>
      </c>
      <c r="W25" s="36"/>
      <c r="X25" s="37">
        <f t="shared" si="8"/>
      </c>
      <c r="Y25" s="36">
        <v>29</v>
      </c>
      <c r="Z25" s="37" t="str">
        <f t="shared" si="9"/>
        <v>D</v>
      </c>
      <c r="AA25" s="37" t="s">
        <v>32</v>
      </c>
      <c r="AB25" s="37" t="s">
        <v>32</v>
      </c>
      <c r="AC25" s="37" t="s">
        <v>27</v>
      </c>
      <c r="AD25" s="37" t="s">
        <v>32</v>
      </c>
      <c r="AE25" s="37"/>
      <c r="AF25" s="39">
        <f t="shared" si="10"/>
        <v>70.5</v>
      </c>
      <c r="AG25" s="39">
        <f t="shared" si="11"/>
        <v>7.833333333333333</v>
      </c>
      <c r="AH25" s="96">
        <f t="shared" si="12"/>
        <v>7.833333333333333</v>
      </c>
      <c r="AI25" s="37" t="str">
        <f t="shared" si="13"/>
        <v>E</v>
      </c>
      <c r="AJ25" s="37">
        <f t="shared" si="14"/>
        <v>3</v>
      </c>
      <c r="AK25" s="40">
        <f t="shared" si="15"/>
        <v>36</v>
      </c>
      <c r="AL25" s="37">
        <f t="shared" si="16"/>
        <v>0</v>
      </c>
      <c r="AM25" s="39">
        <f t="shared" si="17"/>
        <v>0</v>
      </c>
      <c r="AN25" s="39">
        <f t="shared" si="18"/>
        <v>0</v>
      </c>
      <c r="AO25" s="39">
        <f t="shared" si="19"/>
        <v>0</v>
      </c>
      <c r="AP25" s="39">
        <f t="shared" si="20"/>
        <v>1</v>
      </c>
      <c r="AQ25" s="39">
        <f t="shared" si="21"/>
        <v>2</v>
      </c>
    </row>
    <row r="26" spans="1:43" s="41" customFormat="1" ht="27">
      <c r="A26" s="42">
        <v>21</v>
      </c>
      <c r="B26" s="83" t="s">
        <v>101</v>
      </c>
      <c r="C26" s="101" t="s">
        <v>50</v>
      </c>
      <c r="D26" s="43" t="s">
        <v>28</v>
      </c>
      <c r="E26" s="36">
        <v>63</v>
      </c>
      <c r="F26" s="37" t="str">
        <f t="shared" si="0"/>
        <v>B</v>
      </c>
      <c r="G26" s="36">
        <v>76</v>
      </c>
      <c r="H26" s="37" t="str">
        <f t="shared" si="1"/>
        <v>B</v>
      </c>
      <c r="I26" s="36" t="s">
        <v>28</v>
      </c>
      <c r="J26" s="36"/>
      <c r="K26" s="37">
        <f t="shared" si="2"/>
      </c>
      <c r="L26" s="36"/>
      <c r="M26" s="37">
        <f t="shared" si="3"/>
      </c>
      <c r="N26" s="37" t="s">
        <v>27</v>
      </c>
      <c r="O26" s="36"/>
      <c r="P26" s="37">
        <f t="shared" si="4"/>
      </c>
      <c r="Q26" s="38">
        <v>24</v>
      </c>
      <c r="R26" s="38">
        <v>23</v>
      </c>
      <c r="S26" s="39">
        <f t="shared" si="5"/>
        <v>59</v>
      </c>
      <c r="T26" s="37" t="str">
        <f t="shared" si="6"/>
        <v>C</v>
      </c>
      <c r="U26" s="36"/>
      <c r="V26" s="37">
        <f t="shared" si="7"/>
      </c>
      <c r="W26" s="36"/>
      <c r="X26" s="37">
        <f t="shared" si="8"/>
      </c>
      <c r="Y26" s="36">
        <v>56</v>
      </c>
      <c r="Z26" s="37" t="str">
        <f t="shared" si="9"/>
        <v>C</v>
      </c>
      <c r="AA26" s="37" t="s">
        <v>27</v>
      </c>
      <c r="AB26" s="37" t="s">
        <v>27</v>
      </c>
      <c r="AC26" s="37" t="s">
        <v>27</v>
      </c>
      <c r="AD26" s="37" t="s">
        <v>32</v>
      </c>
      <c r="AE26" s="37"/>
      <c r="AF26" s="39">
        <f t="shared" si="10"/>
        <v>254</v>
      </c>
      <c r="AG26" s="39">
        <f t="shared" si="11"/>
        <v>28.22222222222222</v>
      </c>
      <c r="AH26" s="96">
        <f t="shared" si="12"/>
        <v>28.22222222222222</v>
      </c>
      <c r="AI26" s="37" t="str">
        <f t="shared" si="13"/>
        <v>D</v>
      </c>
      <c r="AJ26" s="37">
        <f t="shared" si="14"/>
        <v>0</v>
      </c>
      <c r="AK26" s="40">
        <f t="shared" si="15"/>
        <v>11</v>
      </c>
      <c r="AL26" s="37">
        <f t="shared" si="16"/>
        <v>0</v>
      </c>
      <c r="AM26" s="39">
        <f t="shared" si="17"/>
        <v>0</v>
      </c>
      <c r="AN26" s="39">
        <f t="shared" si="18"/>
        <v>2</v>
      </c>
      <c r="AO26" s="39">
        <f t="shared" si="19"/>
        <v>1</v>
      </c>
      <c r="AP26" s="39">
        <f t="shared" si="20"/>
        <v>0</v>
      </c>
      <c r="AQ26" s="39">
        <f t="shared" si="21"/>
        <v>0</v>
      </c>
    </row>
    <row r="27" spans="1:43" s="41" customFormat="1" ht="27">
      <c r="A27" s="42">
        <v>22</v>
      </c>
      <c r="B27" s="83" t="s">
        <v>102</v>
      </c>
      <c r="C27" s="101" t="s">
        <v>51</v>
      </c>
      <c r="D27" s="43" t="s">
        <v>32</v>
      </c>
      <c r="E27" s="36">
        <v>45</v>
      </c>
      <c r="F27" s="37" t="str">
        <f t="shared" si="0"/>
        <v>C</v>
      </c>
      <c r="G27" s="36">
        <v>34</v>
      </c>
      <c r="H27" s="37" t="str">
        <f t="shared" si="1"/>
        <v>D</v>
      </c>
      <c r="I27" s="36" t="s">
        <v>32</v>
      </c>
      <c r="J27" s="36"/>
      <c r="K27" s="37">
        <f t="shared" si="2"/>
      </c>
      <c r="L27" s="36"/>
      <c r="M27" s="37">
        <f t="shared" si="3"/>
      </c>
      <c r="N27" s="37" t="s">
        <v>31</v>
      </c>
      <c r="O27" s="36"/>
      <c r="P27" s="37">
        <f t="shared" si="4"/>
      </c>
      <c r="Q27" s="38">
        <v>8</v>
      </c>
      <c r="R27" s="38">
        <v>1</v>
      </c>
      <c r="S27" s="39">
        <f t="shared" si="5"/>
        <v>13</v>
      </c>
      <c r="T27" s="37" t="str">
        <f t="shared" si="6"/>
        <v>E</v>
      </c>
      <c r="U27" s="36"/>
      <c r="V27" s="37">
        <f t="shared" si="7"/>
      </c>
      <c r="W27" s="36"/>
      <c r="X27" s="37">
        <f t="shared" si="8"/>
      </c>
      <c r="Y27" s="36">
        <v>38</v>
      </c>
      <c r="Z27" s="37" t="str">
        <f t="shared" si="9"/>
        <v>D</v>
      </c>
      <c r="AA27" s="37" t="s">
        <v>32</v>
      </c>
      <c r="AB27" s="37" t="s">
        <v>32</v>
      </c>
      <c r="AC27" s="37" t="s">
        <v>27</v>
      </c>
      <c r="AD27" s="37" t="s">
        <v>32</v>
      </c>
      <c r="AE27" s="37"/>
      <c r="AF27" s="39">
        <f t="shared" si="10"/>
        <v>130</v>
      </c>
      <c r="AG27" s="39">
        <f t="shared" si="11"/>
        <v>14.444444444444445</v>
      </c>
      <c r="AH27" s="96">
        <f t="shared" si="12"/>
        <v>14.444444444444445</v>
      </c>
      <c r="AI27" s="37" t="str">
        <f t="shared" si="13"/>
        <v>E</v>
      </c>
      <c r="AJ27" s="37">
        <f t="shared" si="14"/>
        <v>2</v>
      </c>
      <c r="AK27" s="40">
        <f t="shared" si="15"/>
        <v>29</v>
      </c>
      <c r="AL27" s="37">
        <f t="shared" si="16"/>
        <v>0</v>
      </c>
      <c r="AM27" s="39">
        <f t="shared" si="17"/>
        <v>0</v>
      </c>
      <c r="AN27" s="39">
        <f t="shared" si="18"/>
        <v>0</v>
      </c>
      <c r="AO27" s="39">
        <f t="shared" si="19"/>
        <v>1</v>
      </c>
      <c r="AP27" s="39">
        <f t="shared" si="20"/>
        <v>1</v>
      </c>
      <c r="AQ27" s="39">
        <f t="shared" si="21"/>
        <v>1</v>
      </c>
    </row>
    <row r="28" spans="1:43" s="41" customFormat="1" ht="27">
      <c r="A28" s="42">
        <v>23</v>
      </c>
      <c r="B28" s="83" t="s">
        <v>103</v>
      </c>
      <c r="C28" s="101" t="s">
        <v>52</v>
      </c>
      <c r="D28" s="43" t="s">
        <v>31</v>
      </c>
      <c r="E28" s="36">
        <v>20</v>
      </c>
      <c r="F28" s="37" t="str">
        <f t="shared" si="0"/>
        <v>D</v>
      </c>
      <c r="G28" s="36">
        <v>2</v>
      </c>
      <c r="H28" s="37" t="str">
        <f t="shared" si="1"/>
        <v>E</v>
      </c>
      <c r="I28" s="36" t="s">
        <v>32</v>
      </c>
      <c r="J28" s="36"/>
      <c r="K28" s="37">
        <f t="shared" si="2"/>
      </c>
      <c r="L28" s="36"/>
      <c r="M28" s="37">
        <f t="shared" si="3"/>
      </c>
      <c r="N28" s="37" t="s">
        <v>31</v>
      </c>
      <c r="O28" s="36"/>
      <c r="P28" s="37">
        <f t="shared" si="4"/>
      </c>
      <c r="Q28" s="38">
        <v>8</v>
      </c>
      <c r="R28" s="38">
        <v>0</v>
      </c>
      <c r="S28" s="39">
        <f t="shared" si="5"/>
        <v>12</v>
      </c>
      <c r="T28" s="37" t="str">
        <f t="shared" si="6"/>
        <v>E</v>
      </c>
      <c r="U28" s="36"/>
      <c r="V28" s="37">
        <f t="shared" si="7"/>
      </c>
      <c r="W28" s="36"/>
      <c r="X28" s="37">
        <f t="shared" si="8"/>
      </c>
      <c r="Y28" s="36">
        <v>27</v>
      </c>
      <c r="Z28" s="37" t="str">
        <f t="shared" si="9"/>
        <v>D</v>
      </c>
      <c r="AA28" s="37" t="s">
        <v>32</v>
      </c>
      <c r="AB28" s="37" t="s">
        <v>32</v>
      </c>
      <c r="AC28" s="37" t="s">
        <v>27</v>
      </c>
      <c r="AD28" s="37" t="s">
        <v>27</v>
      </c>
      <c r="AE28" s="37"/>
      <c r="AF28" s="39">
        <f t="shared" si="10"/>
        <v>61</v>
      </c>
      <c r="AG28" s="39">
        <f t="shared" si="11"/>
        <v>6.777777777777778</v>
      </c>
      <c r="AH28" s="96">
        <f t="shared" si="12"/>
        <v>6.777777777777778</v>
      </c>
      <c r="AI28" s="37" t="str">
        <f t="shared" si="13"/>
        <v>E</v>
      </c>
      <c r="AJ28" s="37">
        <f t="shared" si="14"/>
        <v>3</v>
      </c>
      <c r="AK28" s="40">
        <f t="shared" si="15"/>
        <v>39</v>
      </c>
      <c r="AL28" s="37">
        <f t="shared" si="16"/>
        <v>0</v>
      </c>
      <c r="AM28" s="39">
        <f t="shared" si="17"/>
        <v>0</v>
      </c>
      <c r="AN28" s="39">
        <f t="shared" si="18"/>
        <v>0</v>
      </c>
      <c r="AO28" s="39">
        <f t="shared" si="19"/>
        <v>0</v>
      </c>
      <c r="AP28" s="39">
        <f t="shared" si="20"/>
        <v>1</v>
      </c>
      <c r="AQ28" s="39">
        <f t="shared" si="21"/>
        <v>2</v>
      </c>
    </row>
    <row r="29" spans="1:43" s="41" customFormat="1" ht="27">
      <c r="A29" s="42">
        <v>24</v>
      </c>
      <c r="B29" s="83" t="s">
        <v>104</v>
      </c>
      <c r="C29" s="101" t="s">
        <v>53</v>
      </c>
      <c r="D29" s="43" t="s">
        <v>28</v>
      </c>
      <c r="E29" s="36">
        <v>73</v>
      </c>
      <c r="F29" s="37" t="str">
        <f t="shared" si="0"/>
        <v>B</v>
      </c>
      <c r="G29" s="36">
        <v>87</v>
      </c>
      <c r="H29" s="37" t="str">
        <f t="shared" si="1"/>
        <v>A</v>
      </c>
      <c r="I29" s="36" t="s">
        <v>28</v>
      </c>
      <c r="J29" s="36"/>
      <c r="K29" s="37">
        <f t="shared" si="2"/>
      </c>
      <c r="L29" s="36"/>
      <c r="M29" s="37">
        <f t="shared" si="3"/>
      </c>
      <c r="N29" s="37" t="s">
        <v>28</v>
      </c>
      <c r="O29" s="36"/>
      <c r="P29" s="37">
        <f t="shared" si="4"/>
      </c>
      <c r="Q29" s="38">
        <v>23</v>
      </c>
      <c r="R29" s="38">
        <v>28</v>
      </c>
      <c r="S29" s="39">
        <f t="shared" si="5"/>
        <v>62.5</v>
      </c>
      <c r="T29" s="37" t="str">
        <f t="shared" si="6"/>
        <v>B</v>
      </c>
      <c r="U29" s="36"/>
      <c r="V29" s="37">
        <f t="shared" si="7"/>
      </c>
      <c r="W29" s="36"/>
      <c r="X29" s="37">
        <f t="shared" si="8"/>
      </c>
      <c r="Y29" s="36">
        <v>53</v>
      </c>
      <c r="Z29" s="37" t="str">
        <f t="shared" si="9"/>
        <v>C</v>
      </c>
      <c r="AA29" s="37" t="s">
        <v>27</v>
      </c>
      <c r="AB29" s="37" t="s">
        <v>28</v>
      </c>
      <c r="AC29" s="37" t="s">
        <v>27</v>
      </c>
      <c r="AD29" s="37" t="s">
        <v>27</v>
      </c>
      <c r="AE29" s="37"/>
      <c r="AF29" s="39">
        <f t="shared" si="10"/>
        <v>275.5</v>
      </c>
      <c r="AG29" s="39">
        <f t="shared" si="11"/>
        <v>30.61111111111111</v>
      </c>
      <c r="AH29" s="96">
        <f t="shared" si="12"/>
        <v>30.61111111111111</v>
      </c>
      <c r="AI29" s="37" t="str">
        <f t="shared" si="13"/>
        <v>D</v>
      </c>
      <c r="AJ29" s="37">
        <f t="shared" si="14"/>
        <v>0</v>
      </c>
      <c r="AK29" s="40">
        <f t="shared" si="15"/>
        <v>8</v>
      </c>
      <c r="AL29" s="37">
        <f t="shared" si="16"/>
        <v>1</v>
      </c>
      <c r="AM29" s="39">
        <f t="shared" si="17"/>
        <v>1</v>
      </c>
      <c r="AN29" s="39">
        <f t="shared" si="18"/>
        <v>2</v>
      </c>
      <c r="AO29" s="39">
        <f t="shared" si="19"/>
        <v>0</v>
      </c>
      <c r="AP29" s="39">
        <f t="shared" si="20"/>
        <v>0</v>
      </c>
      <c r="AQ29" s="39">
        <f t="shared" si="21"/>
        <v>0</v>
      </c>
    </row>
    <row r="30" spans="1:43" s="41" customFormat="1" ht="24" customHeight="1">
      <c r="A30" s="42">
        <v>25</v>
      </c>
      <c r="B30" s="83" t="s">
        <v>105</v>
      </c>
      <c r="C30" s="101" t="s">
        <v>54</v>
      </c>
      <c r="D30" s="43" t="s">
        <v>32</v>
      </c>
      <c r="E30" s="36">
        <v>53</v>
      </c>
      <c r="F30" s="37" t="str">
        <f t="shared" si="0"/>
        <v>C</v>
      </c>
      <c r="G30" s="36">
        <v>34</v>
      </c>
      <c r="H30" s="37" t="str">
        <f t="shared" si="1"/>
        <v>D</v>
      </c>
      <c r="I30" s="36" t="s">
        <v>27</v>
      </c>
      <c r="J30" s="36"/>
      <c r="K30" s="37">
        <f t="shared" si="2"/>
      </c>
      <c r="L30" s="36"/>
      <c r="M30" s="37">
        <f t="shared" si="3"/>
      </c>
      <c r="N30" s="37" t="s">
        <v>31</v>
      </c>
      <c r="O30" s="36"/>
      <c r="P30" s="37">
        <f t="shared" si="4"/>
      </c>
      <c r="Q30" s="38">
        <v>12</v>
      </c>
      <c r="R30" s="38">
        <v>13</v>
      </c>
      <c r="S30" s="39">
        <f t="shared" si="5"/>
        <v>31</v>
      </c>
      <c r="T30" s="37" t="str">
        <f t="shared" si="6"/>
        <v>D</v>
      </c>
      <c r="U30" s="36"/>
      <c r="V30" s="37">
        <f t="shared" si="7"/>
      </c>
      <c r="W30" s="36"/>
      <c r="X30" s="37">
        <f t="shared" si="8"/>
      </c>
      <c r="Y30" s="36">
        <v>44</v>
      </c>
      <c r="Z30" s="37" t="str">
        <f t="shared" si="9"/>
        <v>C</v>
      </c>
      <c r="AA30" s="37" t="s">
        <v>28</v>
      </c>
      <c r="AB30" s="37" t="s">
        <v>27</v>
      </c>
      <c r="AC30" s="37" t="s">
        <v>27</v>
      </c>
      <c r="AD30" s="37" t="s">
        <v>32</v>
      </c>
      <c r="AE30" s="37"/>
      <c r="AF30" s="39">
        <f t="shared" si="10"/>
        <v>162</v>
      </c>
      <c r="AG30" s="39">
        <f t="shared" si="11"/>
        <v>18</v>
      </c>
      <c r="AH30" s="96">
        <f t="shared" si="12"/>
        <v>18</v>
      </c>
      <c r="AI30" s="37" t="str">
        <f t="shared" si="13"/>
        <v>E</v>
      </c>
      <c r="AJ30" s="37">
        <f t="shared" si="14"/>
        <v>2</v>
      </c>
      <c r="AK30" s="40">
        <f t="shared" si="15"/>
        <v>22</v>
      </c>
      <c r="AL30" s="37">
        <f t="shared" si="16"/>
        <v>0</v>
      </c>
      <c r="AM30" s="39">
        <f t="shared" si="17"/>
        <v>0</v>
      </c>
      <c r="AN30" s="39">
        <f t="shared" si="18"/>
        <v>0</v>
      </c>
      <c r="AO30" s="39">
        <f t="shared" si="19"/>
        <v>1</v>
      </c>
      <c r="AP30" s="39">
        <f t="shared" si="20"/>
        <v>2</v>
      </c>
      <c r="AQ30" s="39">
        <f t="shared" si="21"/>
        <v>0</v>
      </c>
    </row>
    <row r="31" spans="1:43" s="41" customFormat="1" ht="28.5" customHeight="1">
      <c r="A31" s="42">
        <v>26</v>
      </c>
      <c r="B31" s="83" t="s">
        <v>106</v>
      </c>
      <c r="C31" s="101" t="s">
        <v>55</v>
      </c>
      <c r="D31" s="43" t="s">
        <v>27</v>
      </c>
      <c r="E31" s="36">
        <v>60</v>
      </c>
      <c r="F31" s="37" t="str">
        <f t="shared" si="0"/>
        <v>B</v>
      </c>
      <c r="G31" s="36">
        <v>69</v>
      </c>
      <c r="H31" s="37" t="str">
        <f t="shared" si="1"/>
        <v>B</v>
      </c>
      <c r="I31" s="36" t="s">
        <v>28</v>
      </c>
      <c r="J31" s="36"/>
      <c r="K31" s="37">
        <f t="shared" si="2"/>
      </c>
      <c r="L31" s="36"/>
      <c r="M31" s="37">
        <f t="shared" si="3"/>
      </c>
      <c r="N31" s="37" t="s">
        <v>27</v>
      </c>
      <c r="O31" s="36"/>
      <c r="P31" s="37">
        <f t="shared" si="4"/>
      </c>
      <c r="Q31" s="38">
        <v>16</v>
      </c>
      <c r="R31" s="38">
        <v>21</v>
      </c>
      <c r="S31" s="39">
        <f t="shared" si="5"/>
        <v>45</v>
      </c>
      <c r="T31" s="37" t="str">
        <f t="shared" si="6"/>
        <v>C</v>
      </c>
      <c r="U31" s="36"/>
      <c r="V31" s="37">
        <f t="shared" si="7"/>
      </c>
      <c r="W31" s="36"/>
      <c r="X31" s="37">
        <f t="shared" si="8"/>
      </c>
      <c r="Y31" s="36">
        <v>65</v>
      </c>
      <c r="Z31" s="37" t="str">
        <f t="shared" si="9"/>
        <v>B</v>
      </c>
      <c r="AA31" s="37" t="s">
        <v>32</v>
      </c>
      <c r="AB31" s="37" t="s">
        <v>27</v>
      </c>
      <c r="AC31" s="37" t="s">
        <v>27</v>
      </c>
      <c r="AD31" s="37" t="s">
        <v>27</v>
      </c>
      <c r="AE31" s="37"/>
      <c r="AF31" s="39">
        <f t="shared" si="10"/>
        <v>239</v>
      </c>
      <c r="AG31" s="39">
        <f t="shared" si="11"/>
        <v>26.555555555555557</v>
      </c>
      <c r="AH31" s="96">
        <f t="shared" si="12"/>
        <v>26.555555555555557</v>
      </c>
      <c r="AI31" s="37" t="str">
        <f t="shared" si="13"/>
        <v>D</v>
      </c>
      <c r="AJ31" s="37">
        <f t="shared" si="14"/>
        <v>0</v>
      </c>
      <c r="AK31" s="40">
        <f t="shared" si="15"/>
        <v>13</v>
      </c>
      <c r="AL31" s="37">
        <f t="shared" si="16"/>
        <v>0</v>
      </c>
      <c r="AM31" s="39">
        <f t="shared" si="17"/>
        <v>0</v>
      </c>
      <c r="AN31" s="39">
        <f t="shared" si="18"/>
        <v>2</v>
      </c>
      <c r="AO31" s="39">
        <f t="shared" si="19"/>
        <v>1</v>
      </c>
      <c r="AP31" s="39">
        <f t="shared" si="20"/>
        <v>0</v>
      </c>
      <c r="AQ31" s="39">
        <f t="shared" si="21"/>
        <v>0</v>
      </c>
    </row>
    <row r="32" spans="1:43" s="41" customFormat="1" ht="27">
      <c r="A32" s="42">
        <v>27</v>
      </c>
      <c r="B32" s="83" t="s">
        <v>107</v>
      </c>
      <c r="C32" s="101" t="s">
        <v>56</v>
      </c>
      <c r="D32" s="43" t="s">
        <v>28</v>
      </c>
      <c r="E32" s="36">
        <v>73</v>
      </c>
      <c r="F32" s="37" t="str">
        <f t="shared" si="0"/>
        <v>B</v>
      </c>
      <c r="G32" s="36">
        <v>91</v>
      </c>
      <c r="H32" s="37" t="str">
        <f t="shared" si="1"/>
        <v>A</v>
      </c>
      <c r="I32" s="36" t="s">
        <v>28</v>
      </c>
      <c r="J32" s="36"/>
      <c r="K32" s="37">
        <f t="shared" si="2"/>
      </c>
      <c r="L32" s="36"/>
      <c r="M32" s="37">
        <f t="shared" si="3"/>
      </c>
      <c r="N32" s="37" t="s">
        <v>28</v>
      </c>
      <c r="O32" s="36"/>
      <c r="P32" s="37">
        <f t="shared" si="4"/>
      </c>
      <c r="Q32" s="38">
        <v>22</v>
      </c>
      <c r="R32" s="38">
        <v>23</v>
      </c>
      <c r="S32" s="39">
        <f t="shared" si="5"/>
        <v>56</v>
      </c>
      <c r="T32" s="37" t="str">
        <f t="shared" si="6"/>
        <v>C</v>
      </c>
      <c r="U32" s="36"/>
      <c r="V32" s="37">
        <f t="shared" si="7"/>
      </c>
      <c r="W32" s="36"/>
      <c r="X32" s="37">
        <f t="shared" si="8"/>
      </c>
      <c r="Y32" s="36">
        <v>79</v>
      </c>
      <c r="Z32" s="37" t="str">
        <f t="shared" si="9"/>
        <v>B</v>
      </c>
      <c r="AA32" s="37" t="s">
        <v>27</v>
      </c>
      <c r="AB32" s="37" t="s">
        <v>32</v>
      </c>
      <c r="AC32" s="37" t="s">
        <v>27</v>
      </c>
      <c r="AD32" s="37" t="s">
        <v>27</v>
      </c>
      <c r="AE32" s="37"/>
      <c r="AF32" s="39">
        <f t="shared" si="10"/>
        <v>299</v>
      </c>
      <c r="AG32" s="39">
        <f t="shared" si="11"/>
        <v>33.22222222222222</v>
      </c>
      <c r="AH32" s="96">
        <f t="shared" si="12"/>
        <v>33.22222222222222</v>
      </c>
      <c r="AI32" s="37" t="str">
        <f t="shared" si="13"/>
        <v>D</v>
      </c>
      <c r="AJ32" s="37">
        <f t="shared" si="14"/>
        <v>0</v>
      </c>
      <c r="AK32" s="40">
        <f t="shared" si="15"/>
        <v>3</v>
      </c>
      <c r="AL32" s="37">
        <f t="shared" si="16"/>
        <v>1</v>
      </c>
      <c r="AM32" s="39">
        <f t="shared" si="17"/>
        <v>1</v>
      </c>
      <c r="AN32" s="39">
        <f t="shared" si="18"/>
        <v>1</v>
      </c>
      <c r="AO32" s="39">
        <f t="shared" si="19"/>
        <v>1</v>
      </c>
      <c r="AP32" s="39">
        <f t="shared" si="20"/>
        <v>0</v>
      </c>
      <c r="AQ32" s="39">
        <f t="shared" si="21"/>
        <v>0</v>
      </c>
    </row>
    <row r="33" spans="1:43" s="41" customFormat="1" ht="27">
      <c r="A33" s="42">
        <v>28</v>
      </c>
      <c r="B33" s="83" t="s">
        <v>108</v>
      </c>
      <c r="C33" s="101" t="s">
        <v>57</v>
      </c>
      <c r="D33" s="43" t="s">
        <v>28</v>
      </c>
      <c r="E33" s="36">
        <v>70</v>
      </c>
      <c r="F33" s="37" t="str">
        <f t="shared" si="0"/>
        <v>B</v>
      </c>
      <c r="G33" s="36">
        <v>70</v>
      </c>
      <c r="H33" s="37" t="str">
        <f t="shared" si="1"/>
        <v>B</v>
      </c>
      <c r="I33" s="36" t="s">
        <v>28</v>
      </c>
      <c r="J33" s="36"/>
      <c r="K33" s="37">
        <f t="shared" si="2"/>
      </c>
      <c r="L33" s="36"/>
      <c r="M33" s="37">
        <f t="shared" si="3"/>
      </c>
      <c r="N33" s="37" t="s">
        <v>28</v>
      </c>
      <c r="O33" s="36"/>
      <c r="P33" s="37">
        <f t="shared" si="4"/>
      </c>
      <c r="Q33" s="38">
        <v>36</v>
      </c>
      <c r="R33" s="38">
        <v>36</v>
      </c>
      <c r="S33" s="39">
        <f t="shared" si="5"/>
        <v>90</v>
      </c>
      <c r="T33" s="37" t="str">
        <f t="shared" si="6"/>
        <v>A</v>
      </c>
      <c r="U33" s="36"/>
      <c r="V33" s="37">
        <f t="shared" si="7"/>
      </c>
      <c r="W33" s="36"/>
      <c r="X33" s="37">
        <f t="shared" si="8"/>
      </c>
      <c r="Y33" s="36">
        <v>80</v>
      </c>
      <c r="Z33" s="37" t="str">
        <f t="shared" si="9"/>
        <v>A</v>
      </c>
      <c r="AA33" s="37" t="s">
        <v>27</v>
      </c>
      <c r="AB33" s="37" t="s">
        <v>32</v>
      </c>
      <c r="AC33" s="37" t="s">
        <v>27</v>
      </c>
      <c r="AD33" s="37" t="s">
        <v>27</v>
      </c>
      <c r="AE33" s="37"/>
      <c r="AF33" s="39">
        <f t="shared" si="10"/>
        <v>310</v>
      </c>
      <c r="AG33" s="39">
        <f t="shared" si="11"/>
        <v>34.44444444444444</v>
      </c>
      <c r="AH33" s="96">
        <f t="shared" si="12"/>
        <v>34.44444444444444</v>
      </c>
      <c r="AI33" s="37" t="str">
        <f t="shared" si="13"/>
        <v>D</v>
      </c>
      <c r="AJ33" s="37">
        <f t="shared" si="14"/>
        <v>0</v>
      </c>
      <c r="AK33" s="40">
        <f t="shared" si="15"/>
        <v>1</v>
      </c>
      <c r="AL33" s="37">
        <f t="shared" si="16"/>
        <v>1</v>
      </c>
      <c r="AM33" s="39">
        <f t="shared" si="17"/>
        <v>1</v>
      </c>
      <c r="AN33" s="39">
        <f t="shared" si="18"/>
        <v>2</v>
      </c>
      <c r="AO33" s="39">
        <f t="shared" si="19"/>
        <v>0</v>
      </c>
      <c r="AP33" s="39">
        <f t="shared" si="20"/>
        <v>0</v>
      </c>
      <c r="AQ33" s="39">
        <f t="shared" si="21"/>
        <v>0</v>
      </c>
    </row>
    <row r="34" spans="1:43" s="41" customFormat="1" ht="27">
      <c r="A34" s="42">
        <v>29</v>
      </c>
      <c r="B34" s="83" t="s">
        <v>109</v>
      </c>
      <c r="C34" s="101" t="s">
        <v>58</v>
      </c>
      <c r="D34" s="43" t="s">
        <v>28</v>
      </c>
      <c r="E34" s="36">
        <v>63</v>
      </c>
      <c r="F34" s="37" t="str">
        <f t="shared" si="0"/>
        <v>B</v>
      </c>
      <c r="G34" s="36">
        <v>69</v>
      </c>
      <c r="H34" s="37" t="str">
        <f t="shared" si="1"/>
        <v>B</v>
      </c>
      <c r="I34" s="36" t="s">
        <v>28</v>
      </c>
      <c r="J34" s="36"/>
      <c r="K34" s="37">
        <f t="shared" si="2"/>
      </c>
      <c r="L34" s="36"/>
      <c r="M34" s="37">
        <f t="shared" si="3"/>
      </c>
      <c r="N34" s="37" t="s">
        <v>27</v>
      </c>
      <c r="O34" s="36"/>
      <c r="P34" s="37">
        <f t="shared" si="4"/>
      </c>
      <c r="Q34" s="38">
        <v>34</v>
      </c>
      <c r="R34" s="38">
        <v>31</v>
      </c>
      <c r="S34" s="39">
        <f t="shared" si="5"/>
        <v>82</v>
      </c>
      <c r="T34" s="37" t="str">
        <f t="shared" si="6"/>
        <v>A</v>
      </c>
      <c r="U34" s="36"/>
      <c r="V34" s="37">
        <f t="shared" si="7"/>
      </c>
      <c r="W34" s="36"/>
      <c r="X34" s="37">
        <f t="shared" si="8"/>
      </c>
      <c r="Y34" s="36">
        <v>77</v>
      </c>
      <c r="Z34" s="37" t="str">
        <f t="shared" si="9"/>
        <v>B</v>
      </c>
      <c r="AA34" s="37" t="s">
        <v>28</v>
      </c>
      <c r="AB34" s="37" t="s">
        <v>27</v>
      </c>
      <c r="AC34" s="37" t="s">
        <v>27</v>
      </c>
      <c r="AD34" s="37" t="s">
        <v>27</v>
      </c>
      <c r="AE34" s="37"/>
      <c r="AF34" s="39">
        <f t="shared" si="10"/>
        <v>291</v>
      </c>
      <c r="AG34" s="39">
        <f t="shared" si="11"/>
        <v>32.333333333333336</v>
      </c>
      <c r="AH34" s="96">
        <f t="shared" si="12"/>
        <v>32.333333333333336</v>
      </c>
      <c r="AI34" s="37" t="str">
        <f t="shared" si="13"/>
        <v>D</v>
      </c>
      <c r="AJ34" s="37">
        <f t="shared" si="14"/>
        <v>0</v>
      </c>
      <c r="AK34" s="40">
        <f t="shared" si="15"/>
        <v>5</v>
      </c>
      <c r="AL34" s="37">
        <f t="shared" si="16"/>
        <v>1</v>
      </c>
      <c r="AM34" s="39">
        <f t="shared" si="17"/>
        <v>1</v>
      </c>
      <c r="AN34" s="39">
        <f t="shared" si="18"/>
        <v>2</v>
      </c>
      <c r="AO34" s="39">
        <f t="shared" si="19"/>
        <v>0</v>
      </c>
      <c r="AP34" s="39">
        <f t="shared" si="20"/>
        <v>0</v>
      </c>
      <c r="AQ34" s="39">
        <f t="shared" si="21"/>
        <v>0</v>
      </c>
    </row>
    <row r="35" spans="1:43" s="41" customFormat="1" ht="27">
      <c r="A35" s="42">
        <v>30</v>
      </c>
      <c r="B35" s="83" t="s">
        <v>110</v>
      </c>
      <c r="C35" s="101" t="s">
        <v>59</v>
      </c>
      <c r="D35" s="43" t="s">
        <v>27</v>
      </c>
      <c r="E35" s="36">
        <v>40</v>
      </c>
      <c r="F35" s="37" t="str">
        <f t="shared" si="0"/>
        <v>C</v>
      </c>
      <c r="G35" s="36">
        <v>50</v>
      </c>
      <c r="H35" s="37" t="str">
        <f t="shared" si="1"/>
        <v>C</v>
      </c>
      <c r="I35" s="36" t="s">
        <v>32</v>
      </c>
      <c r="J35" s="36"/>
      <c r="K35" s="37">
        <f t="shared" si="2"/>
      </c>
      <c r="L35" s="36"/>
      <c r="M35" s="37">
        <f t="shared" si="3"/>
      </c>
      <c r="N35" s="37" t="s">
        <v>32</v>
      </c>
      <c r="O35" s="36"/>
      <c r="P35" s="37">
        <f t="shared" si="4"/>
      </c>
      <c r="Q35" s="38">
        <v>22</v>
      </c>
      <c r="R35" s="38">
        <v>21</v>
      </c>
      <c r="S35" s="39">
        <f t="shared" si="5"/>
        <v>54</v>
      </c>
      <c r="T35" s="37" t="str">
        <f t="shared" si="6"/>
        <v>C</v>
      </c>
      <c r="U35" s="36"/>
      <c r="V35" s="37">
        <f t="shared" si="7"/>
      </c>
      <c r="W35" s="36"/>
      <c r="X35" s="37">
        <f t="shared" si="8"/>
      </c>
      <c r="Y35" s="36">
        <v>44</v>
      </c>
      <c r="Z35" s="37" t="str">
        <f t="shared" si="9"/>
        <v>C</v>
      </c>
      <c r="AA35" s="37" t="s">
        <v>27</v>
      </c>
      <c r="AB35" s="37" t="s">
        <v>32</v>
      </c>
      <c r="AC35" s="37" t="s">
        <v>27</v>
      </c>
      <c r="AD35" s="37" t="s">
        <v>32</v>
      </c>
      <c r="AE35" s="37"/>
      <c r="AF35" s="39">
        <f t="shared" si="10"/>
        <v>188</v>
      </c>
      <c r="AG35" s="39">
        <f t="shared" si="11"/>
        <v>20.88888888888889</v>
      </c>
      <c r="AH35" s="96">
        <f t="shared" si="12"/>
        <v>20.88888888888889</v>
      </c>
      <c r="AI35" s="37" t="str">
        <f t="shared" si="13"/>
        <v>D</v>
      </c>
      <c r="AJ35" s="37">
        <f t="shared" si="14"/>
        <v>0</v>
      </c>
      <c r="AK35" s="40">
        <f t="shared" si="15"/>
        <v>19</v>
      </c>
      <c r="AL35" s="37">
        <f t="shared" si="16"/>
        <v>0</v>
      </c>
      <c r="AM35" s="39">
        <f t="shared" si="17"/>
        <v>0</v>
      </c>
      <c r="AN35" s="39">
        <f t="shared" si="18"/>
        <v>0</v>
      </c>
      <c r="AO35" s="39">
        <f t="shared" si="19"/>
        <v>3</v>
      </c>
      <c r="AP35" s="39">
        <f t="shared" si="20"/>
        <v>0</v>
      </c>
      <c r="AQ35" s="39">
        <f t="shared" si="21"/>
        <v>0</v>
      </c>
    </row>
    <row r="36" spans="1:43" s="41" customFormat="1" ht="27">
      <c r="A36" s="42">
        <v>31</v>
      </c>
      <c r="B36" s="83" t="s">
        <v>111</v>
      </c>
      <c r="C36" s="101" t="s">
        <v>131</v>
      </c>
      <c r="D36" s="43" t="s">
        <v>32</v>
      </c>
      <c r="E36" s="36">
        <v>20</v>
      </c>
      <c r="F36" s="37" t="str">
        <f t="shared" si="0"/>
        <v>D</v>
      </c>
      <c r="G36" s="36">
        <v>14</v>
      </c>
      <c r="H36" s="37" t="str">
        <f t="shared" si="1"/>
        <v>E</v>
      </c>
      <c r="I36" s="36" t="s">
        <v>32</v>
      </c>
      <c r="J36" s="36"/>
      <c r="K36" s="37">
        <f t="shared" si="2"/>
      </c>
      <c r="L36" s="36"/>
      <c r="M36" s="37">
        <f t="shared" si="3"/>
      </c>
      <c r="N36" s="37" t="s">
        <v>31</v>
      </c>
      <c r="O36" s="36"/>
      <c r="P36" s="37">
        <f t="shared" si="4"/>
      </c>
      <c r="Q36" s="38">
        <v>9</v>
      </c>
      <c r="R36" s="38">
        <v>6</v>
      </c>
      <c r="S36" s="39">
        <f t="shared" si="5"/>
        <v>19.5</v>
      </c>
      <c r="T36" s="37" t="str">
        <f t="shared" si="6"/>
        <v>E</v>
      </c>
      <c r="U36" s="36"/>
      <c r="V36" s="37">
        <f t="shared" si="7"/>
      </c>
      <c r="W36" s="36"/>
      <c r="X36" s="37">
        <f t="shared" si="8"/>
      </c>
      <c r="Y36" s="36">
        <v>38</v>
      </c>
      <c r="Z36" s="37" t="str">
        <f t="shared" si="9"/>
        <v>D</v>
      </c>
      <c r="AA36" s="37" t="s">
        <v>27</v>
      </c>
      <c r="AB36" s="37" t="s">
        <v>32</v>
      </c>
      <c r="AC36" s="37" t="s">
        <v>27</v>
      </c>
      <c r="AD36" s="37" t="s">
        <v>27</v>
      </c>
      <c r="AE36" s="37"/>
      <c r="AF36" s="39">
        <f t="shared" si="10"/>
        <v>91.5</v>
      </c>
      <c r="AG36" s="39">
        <f t="shared" si="11"/>
        <v>10.166666666666666</v>
      </c>
      <c r="AH36" s="96">
        <f t="shared" si="12"/>
        <v>10.166666666666666</v>
      </c>
      <c r="AI36" s="37" t="str">
        <f t="shared" si="13"/>
        <v>E</v>
      </c>
      <c r="AJ36" s="37">
        <f t="shared" si="14"/>
        <v>3</v>
      </c>
      <c r="AK36" s="40">
        <f t="shared" si="15"/>
        <v>31</v>
      </c>
      <c r="AL36" s="37">
        <f t="shared" si="16"/>
        <v>0</v>
      </c>
      <c r="AM36" s="39">
        <f t="shared" si="17"/>
        <v>0</v>
      </c>
      <c r="AN36" s="39">
        <f t="shared" si="18"/>
        <v>0</v>
      </c>
      <c r="AO36" s="39">
        <f t="shared" si="19"/>
        <v>0</v>
      </c>
      <c r="AP36" s="39">
        <f t="shared" si="20"/>
        <v>1</v>
      </c>
      <c r="AQ36" s="39">
        <f t="shared" si="21"/>
        <v>2</v>
      </c>
    </row>
    <row r="37" spans="1:43" s="41" customFormat="1" ht="27">
      <c r="A37" s="42">
        <v>32</v>
      </c>
      <c r="B37" s="83" t="s">
        <v>133</v>
      </c>
      <c r="C37" s="101" t="s">
        <v>60</v>
      </c>
      <c r="D37" s="43" t="s">
        <v>28</v>
      </c>
      <c r="E37" s="36">
        <v>63</v>
      </c>
      <c r="F37" s="37" t="str">
        <f t="shared" si="0"/>
        <v>B</v>
      </c>
      <c r="G37" s="36">
        <v>81</v>
      </c>
      <c r="H37" s="37" t="str">
        <f t="shared" si="1"/>
        <v>A</v>
      </c>
      <c r="I37" s="36" t="s">
        <v>27</v>
      </c>
      <c r="J37" s="36"/>
      <c r="K37" s="37">
        <f t="shared" si="2"/>
      </c>
      <c r="L37" s="36"/>
      <c r="M37" s="37">
        <f t="shared" si="3"/>
      </c>
      <c r="N37" s="37" t="s">
        <v>32</v>
      </c>
      <c r="O37" s="36"/>
      <c r="P37" s="37">
        <f t="shared" si="4"/>
      </c>
      <c r="Q37" s="38">
        <v>29</v>
      </c>
      <c r="R37" s="38">
        <v>29</v>
      </c>
      <c r="S37" s="39">
        <f t="shared" si="5"/>
        <v>72.5</v>
      </c>
      <c r="T37" s="37" t="str">
        <f t="shared" si="6"/>
        <v>B</v>
      </c>
      <c r="U37" s="36"/>
      <c r="V37" s="37">
        <f t="shared" si="7"/>
      </c>
      <c r="W37" s="36"/>
      <c r="X37" s="37">
        <f t="shared" si="8"/>
      </c>
      <c r="Y37" s="36">
        <v>78</v>
      </c>
      <c r="Z37" s="37" t="str">
        <f t="shared" si="9"/>
        <v>B</v>
      </c>
      <c r="AA37" s="37" t="s">
        <v>27</v>
      </c>
      <c r="AB37" s="37" t="s">
        <v>28</v>
      </c>
      <c r="AC37" s="37" t="s">
        <v>27</v>
      </c>
      <c r="AD37" s="37" t="s">
        <v>27</v>
      </c>
      <c r="AE37" s="37"/>
      <c r="AF37" s="39">
        <f t="shared" si="10"/>
        <v>294.5</v>
      </c>
      <c r="AG37" s="39">
        <f t="shared" si="11"/>
        <v>32.72222222222222</v>
      </c>
      <c r="AH37" s="96">
        <f t="shared" si="12"/>
        <v>32.72222222222222</v>
      </c>
      <c r="AI37" s="37" t="str">
        <f t="shared" si="13"/>
        <v>D</v>
      </c>
      <c r="AJ37" s="37">
        <f t="shared" si="14"/>
        <v>0</v>
      </c>
      <c r="AK37" s="40">
        <f t="shared" si="15"/>
        <v>4</v>
      </c>
      <c r="AL37" s="37">
        <f t="shared" si="16"/>
        <v>1</v>
      </c>
      <c r="AM37" s="39">
        <f t="shared" si="17"/>
        <v>1</v>
      </c>
      <c r="AN37" s="39">
        <f t="shared" si="18"/>
        <v>2</v>
      </c>
      <c r="AO37" s="39">
        <f t="shared" si="19"/>
        <v>0</v>
      </c>
      <c r="AP37" s="39">
        <f t="shared" si="20"/>
        <v>0</v>
      </c>
      <c r="AQ37" s="39">
        <f t="shared" si="21"/>
        <v>0</v>
      </c>
    </row>
    <row r="38" spans="1:43" s="41" customFormat="1" ht="27">
      <c r="A38" s="42">
        <v>33</v>
      </c>
      <c r="B38" s="83" t="s">
        <v>114</v>
      </c>
      <c r="C38" s="101" t="s">
        <v>61</v>
      </c>
      <c r="D38" s="43" t="s">
        <v>31</v>
      </c>
      <c r="E38" s="36">
        <v>25</v>
      </c>
      <c r="F38" s="37" t="str">
        <f t="shared" si="0"/>
        <v>D</v>
      </c>
      <c r="G38" s="36">
        <v>2</v>
      </c>
      <c r="H38" s="37" t="str">
        <f t="shared" si="1"/>
        <v>E</v>
      </c>
      <c r="I38" s="36" t="s">
        <v>32</v>
      </c>
      <c r="J38" s="36"/>
      <c r="K38" s="37">
        <f t="shared" si="2"/>
      </c>
      <c r="L38" s="36"/>
      <c r="M38" s="37">
        <f t="shared" si="3"/>
      </c>
      <c r="N38" s="37" t="s">
        <v>31</v>
      </c>
      <c r="O38" s="36"/>
      <c r="P38" s="37">
        <f t="shared" si="4"/>
      </c>
      <c r="Q38" s="38">
        <v>11</v>
      </c>
      <c r="R38" s="38">
        <v>4</v>
      </c>
      <c r="S38" s="39">
        <f t="shared" si="5"/>
        <v>20.5</v>
      </c>
      <c r="T38" s="37" t="str">
        <f t="shared" si="6"/>
        <v>D</v>
      </c>
      <c r="U38" s="36"/>
      <c r="V38" s="37">
        <f t="shared" si="7"/>
      </c>
      <c r="W38" s="36"/>
      <c r="X38" s="37">
        <f t="shared" si="8"/>
      </c>
      <c r="Y38" s="36">
        <v>23</v>
      </c>
      <c r="Z38" s="37" t="str">
        <f t="shared" si="9"/>
        <v>D</v>
      </c>
      <c r="AA38" s="37" t="s">
        <v>32</v>
      </c>
      <c r="AB38" s="37" t="s">
        <v>32</v>
      </c>
      <c r="AC38" s="37" t="s">
        <v>27</v>
      </c>
      <c r="AD38" s="37" t="s">
        <v>27</v>
      </c>
      <c r="AE38" s="37"/>
      <c r="AF38" s="39">
        <f t="shared" si="10"/>
        <v>70.5</v>
      </c>
      <c r="AG38" s="39">
        <f t="shared" si="11"/>
        <v>7.833333333333333</v>
      </c>
      <c r="AH38" s="96">
        <f t="shared" si="12"/>
        <v>7.833333333333333</v>
      </c>
      <c r="AI38" s="37" t="str">
        <f t="shared" si="13"/>
        <v>E</v>
      </c>
      <c r="AJ38" s="37">
        <f t="shared" si="14"/>
        <v>3</v>
      </c>
      <c r="AK38" s="40">
        <f t="shared" si="15"/>
        <v>36</v>
      </c>
      <c r="AL38" s="37">
        <f t="shared" si="16"/>
        <v>0</v>
      </c>
      <c r="AM38" s="39">
        <f t="shared" si="17"/>
        <v>0</v>
      </c>
      <c r="AN38" s="39">
        <f t="shared" si="18"/>
        <v>0</v>
      </c>
      <c r="AO38" s="39">
        <f t="shared" si="19"/>
        <v>0</v>
      </c>
      <c r="AP38" s="39">
        <f t="shared" si="20"/>
        <v>2</v>
      </c>
      <c r="AQ38" s="39">
        <f t="shared" si="21"/>
        <v>1</v>
      </c>
    </row>
    <row r="39" spans="1:43" s="41" customFormat="1" ht="27">
      <c r="A39" s="42">
        <v>34</v>
      </c>
      <c r="B39" s="83" t="s">
        <v>115</v>
      </c>
      <c r="C39" s="101" t="s">
        <v>62</v>
      </c>
      <c r="D39" s="43" t="s">
        <v>31</v>
      </c>
      <c r="E39" s="36">
        <v>38</v>
      </c>
      <c r="F39" s="37" t="str">
        <f t="shared" si="0"/>
        <v>D</v>
      </c>
      <c r="G39" s="36">
        <v>7</v>
      </c>
      <c r="H39" s="37" t="str">
        <f t="shared" si="1"/>
        <v>E</v>
      </c>
      <c r="I39" s="36" t="s">
        <v>27</v>
      </c>
      <c r="J39" s="36"/>
      <c r="K39" s="37">
        <f t="shared" si="2"/>
      </c>
      <c r="L39" s="36"/>
      <c r="M39" s="37">
        <f t="shared" si="3"/>
      </c>
      <c r="N39" s="37" t="s">
        <v>31</v>
      </c>
      <c r="O39" s="36"/>
      <c r="P39" s="37">
        <f t="shared" si="4"/>
      </c>
      <c r="Q39" s="38">
        <v>15</v>
      </c>
      <c r="R39" s="38">
        <v>0</v>
      </c>
      <c r="S39" s="39">
        <f t="shared" si="5"/>
        <v>22.5</v>
      </c>
      <c r="T39" s="37" t="str">
        <f t="shared" si="6"/>
        <v>D</v>
      </c>
      <c r="U39" s="36"/>
      <c r="V39" s="37">
        <f t="shared" si="7"/>
      </c>
      <c r="W39" s="36"/>
      <c r="X39" s="37">
        <f t="shared" si="8"/>
      </c>
      <c r="Y39" s="36">
        <v>19</v>
      </c>
      <c r="Z39" s="37" t="str">
        <f t="shared" si="9"/>
        <v>E</v>
      </c>
      <c r="AA39" s="37" t="s">
        <v>32</v>
      </c>
      <c r="AB39" s="37" t="s">
        <v>32</v>
      </c>
      <c r="AC39" s="37" t="s">
        <v>27</v>
      </c>
      <c r="AD39" s="37" t="s">
        <v>27</v>
      </c>
      <c r="AE39" s="37"/>
      <c r="AF39" s="39">
        <f t="shared" si="10"/>
        <v>86.5</v>
      </c>
      <c r="AG39" s="39">
        <f t="shared" si="11"/>
        <v>9.61111111111111</v>
      </c>
      <c r="AH39" s="96">
        <f t="shared" si="12"/>
        <v>9.61111111111111</v>
      </c>
      <c r="AI39" s="37" t="str">
        <f t="shared" si="13"/>
        <v>E</v>
      </c>
      <c r="AJ39" s="37">
        <f t="shared" si="14"/>
        <v>3</v>
      </c>
      <c r="AK39" s="40">
        <f t="shared" si="15"/>
        <v>32</v>
      </c>
      <c r="AL39" s="37">
        <f t="shared" si="16"/>
        <v>0</v>
      </c>
      <c r="AM39" s="39">
        <f t="shared" si="17"/>
        <v>0</v>
      </c>
      <c r="AN39" s="39">
        <f t="shared" si="18"/>
        <v>0</v>
      </c>
      <c r="AO39" s="39">
        <f t="shared" si="19"/>
        <v>0</v>
      </c>
      <c r="AP39" s="39">
        <f t="shared" si="20"/>
        <v>2</v>
      </c>
      <c r="AQ39" s="39">
        <f t="shared" si="21"/>
        <v>1</v>
      </c>
    </row>
    <row r="40" spans="1:43" s="41" customFormat="1" ht="27">
      <c r="A40" s="42">
        <v>35</v>
      </c>
      <c r="B40" s="83" t="s">
        <v>116</v>
      </c>
      <c r="C40" s="101" t="s">
        <v>63</v>
      </c>
      <c r="D40" s="43" t="s">
        <v>31</v>
      </c>
      <c r="E40" s="36">
        <v>30</v>
      </c>
      <c r="F40" s="37" t="str">
        <f t="shared" si="0"/>
        <v>D</v>
      </c>
      <c r="G40" s="36">
        <v>7</v>
      </c>
      <c r="H40" s="37" t="str">
        <f t="shared" si="1"/>
        <v>E</v>
      </c>
      <c r="I40" s="36" t="s">
        <v>31</v>
      </c>
      <c r="J40" s="36"/>
      <c r="K40" s="37">
        <f t="shared" si="2"/>
      </c>
      <c r="L40" s="36"/>
      <c r="M40" s="37">
        <f t="shared" si="3"/>
      </c>
      <c r="N40" s="37" t="s">
        <v>31</v>
      </c>
      <c r="O40" s="36"/>
      <c r="P40" s="37">
        <f t="shared" si="4"/>
      </c>
      <c r="Q40" s="38">
        <v>11</v>
      </c>
      <c r="R40" s="38">
        <v>0</v>
      </c>
      <c r="S40" s="39">
        <f t="shared" si="5"/>
        <v>16.5</v>
      </c>
      <c r="T40" s="37" t="str">
        <f t="shared" si="6"/>
        <v>E</v>
      </c>
      <c r="U40" s="36"/>
      <c r="V40" s="37">
        <f t="shared" si="7"/>
      </c>
      <c r="W40" s="36"/>
      <c r="X40" s="37">
        <f t="shared" si="8"/>
      </c>
      <c r="Y40" s="36">
        <v>18</v>
      </c>
      <c r="Z40" s="37" t="str">
        <f t="shared" si="9"/>
        <v>E</v>
      </c>
      <c r="AA40" s="37" t="s">
        <v>32</v>
      </c>
      <c r="AB40" s="37" t="s">
        <v>32</v>
      </c>
      <c r="AC40" s="37" t="s">
        <v>27</v>
      </c>
      <c r="AD40" s="37" t="s">
        <v>32</v>
      </c>
      <c r="AE40" s="37"/>
      <c r="AF40" s="39">
        <f t="shared" si="10"/>
        <v>71.5</v>
      </c>
      <c r="AG40" s="39">
        <f t="shared" si="11"/>
        <v>7.944444444444445</v>
      </c>
      <c r="AH40" s="96">
        <f t="shared" si="12"/>
        <v>7.944444444444445</v>
      </c>
      <c r="AI40" s="37" t="str">
        <f t="shared" si="13"/>
        <v>E</v>
      </c>
      <c r="AJ40" s="37">
        <f t="shared" si="14"/>
        <v>3</v>
      </c>
      <c r="AK40" s="40">
        <f t="shared" si="15"/>
        <v>35</v>
      </c>
      <c r="AL40" s="37">
        <f t="shared" si="16"/>
        <v>0</v>
      </c>
      <c r="AM40" s="39">
        <f t="shared" si="17"/>
        <v>0</v>
      </c>
      <c r="AN40" s="39">
        <f t="shared" si="18"/>
        <v>0</v>
      </c>
      <c r="AO40" s="39">
        <f t="shared" si="19"/>
        <v>0</v>
      </c>
      <c r="AP40" s="39">
        <f t="shared" si="20"/>
        <v>1</v>
      </c>
      <c r="AQ40" s="39">
        <f t="shared" si="21"/>
        <v>2</v>
      </c>
    </row>
    <row r="41" spans="1:43" s="41" customFormat="1" ht="27">
      <c r="A41" s="42">
        <v>36</v>
      </c>
      <c r="B41" s="83" t="s">
        <v>117</v>
      </c>
      <c r="C41" s="101" t="s">
        <v>64</v>
      </c>
      <c r="D41" s="43" t="s">
        <v>28</v>
      </c>
      <c r="E41" s="36">
        <v>55</v>
      </c>
      <c r="F41" s="37" t="str">
        <f t="shared" si="0"/>
        <v>C</v>
      </c>
      <c r="G41" s="36">
        <v>62</v>
      </c>
      <c r="H41" s="37" t="str">
        <f t="shared" si="1"/>
        <v>B</v>
      </c>
      <c r="I41" s="36" t="s">
        <v>27</v>
      </c>
      <c r="J41" s="36"/>
      <c r="K41" s="37">
        <f t="shared" si="2"/>
      </c>
      <c r="L41" s="36"/>
      <c r="M41" s="37">
        <f t="shared" si="3"/>
      </c>
      <c r="N41" s="37" t="s">
        <v>32</v>
      </c>
      <c r="O41" s="36"/>
      <c r="P41" s="37">
        <f t="shared" si="4"/>
      </c>
      <c r="Q41" s="38">
        <v>24</v>
      </c>
      <c r="R41" s="38">
        <v>24</v>
      </c>
      <c r="S41" s="39">
        <f t="shared" si="5"/>
        <v>60</v>
      </c>
      <c r="T41" s="37" t="str">
        <f t="shared" si="6"/>
        <v>B</v>
      </c>
      <c r="U41" s="36"/>
      <c r="V41" s="37">
        <f t="shared" si="7"/>
      </c>
      <c r="W41" s="36"/>
      <c r="X41" s="37">
        <f t="shared" si="8"/>
      </c>
      <c r="Y41" s="36">
        <v>40</v>
      </c>
      <c r="Z41" s="37" t="str">
        <f t="shared" si="9"/>
        <v>C</v>
      </c>
      <c r="AA41" s="37" t="s">
        <v>27</v>
      </c>
      <c r="AB41" s="37" t="s">
        <v>32</v>
      </c>
      <c r="AC41" s="37" t="s">
        <v>27</v>
      </c>
      <c r="AD41" s="37" t="s">
        <v>32</v>
      </c>
      <c r="AE41" s="37"/>
      <c r="AF41" s="39">
        <f t="shared" si="10"/>
        <v>217</v>
      </c>
      <c r="AG41" s="39">
        <f t="shared" si="11"/>
        <v>24.11111111111111</v>
      </c>
      <c r="AH41" s="96">
        <f t="shared" si="12"/>
        <v>24.11111111111111</v>
      </c>
      <c r="AI41" s="37" t="str">
        <f t="shared" si="13"/>
        <v>D</v>
      </c>
      <c r="AJ41" s="37">
        <f t="shared" si="14"/>
        <v>0</v>
      </c>
      <c r="AK41" s="40">
        <f t="shared" si="15"/>
        <v>16</v>
      </c>
      <c r="AL41" s="37">
        <f t="shared" si="16"/>
        <v>0</v>
      </c>
      <c r="AM41" s="39">
        <f t="shared" si="17"/>
        <v>0</v>
      </c>
      <c r="AN41" s="39">
        <f t="shared" si="18"/>
        <v>2</v>
      </c>
      <c r="AO41" s="39">
        <f t="shared" si="19"/>
        <v>1</v>
      </c>
      <c r="AP41" s="39">
        <f t="shared" si="20"/>
        <v>0</v>
      </c>
      <c r="AQ41" s="39">
        <f t="shared" si="21"/>
        <v>0</v>
      </c>
    </row>
    <row r="42" spans="1:43" s="41" customFormat="1" ht="27">
      <c r="A42" s="42">
        <v>37</v>
      </c>
      <c r="B42" s="83" t="s">
        <v>118</v>
      </c>
      <c r="C42" s="101" t="s">
        <v>65</v>
      </c>
      <c r="D42" s="43" t="s">
        <v>27</v>
      </c>
      <c r="E42" s="36">
        <v>48</v>
      </c>
      <c r="F42" s="37" t="str">
        <f t="shared" si="0"/>
        <v>C</v>
      </c>
      <c r="G42" s="36">
        <v>70</v>
      </c>
      <c r="H42" s="37" t="str">
        <f t="shared" si="1"/>
        <v>B</v>
      </c>
      <c r="I42" s="36" t="s">
        <v>32</v>
      </c>
      <c r="J42" s="36"/>
      <c r="K42" s="37">
        <f t="shared" si="2"/>
      </c>
      <c r="L42" s="36"/>
      <c r="M42" s="37">
        <f t="shared" si="3"/>
      </c>
      <c r="N42" s="37" t="s">
        <v>32</v>
      </c>
      <c r="O42" s="36"/>
      <c r="P42" s="37">
        <f t="shared" si="4"/>
      </c>
      <c r="Q42" s="38">
        <v>26</v>
      </c>
      <c r="R42" s="38">
        <v>22</v>
      </c>
      <c r="S42" s="39">
        <f t="shared" si="5"/>
        <v>61</v>
      </c>
      <c r="T42" s="37" t="str">
        <f t="shared" si="6"/>
        <v>B</v>
      </c>
      <c r="U42" s="36"/>
      <c r="V42" s="37">
        <f t="shared" si="7"/>
      </c>
      <c r="W42" s="36"/>
      <c r="X42" s="37">
        <f t="shared" si="8"/>
      </c>
      <c r="Y42" s="36">
        <v>51</v>
      </c>
      <c r="Z42" s="37" t="str">
        <f t="shared" si="9"/>
        <v>C</v>
      </c>
      <c r="AA42" s="37" t="s">
        <v>27</v>
      </c>
      <c r="AB42" s="37" t="s">
        <v>32</v>
      </c>
      <c r="AC42" s="37" t="s">
        <v>27</v>
      </c>
      <c r="AD42" s="37" t="s">
        <v>27</v>
      </c>
      <c r="AE42" s="37"/>
      <c r="AF42" s="39">
        <f t="shared" si="10"/>
        <v>230</v>
      </c>
      <c r="AG42" s="39">
        <f t="shared" si="11"/>
        <v>25.555555555555557</v>
      </c>
      <c r="AH42" s="96">
        <f t="shared" si="12"/>
        <v>25.555555555555557</v>
      </c>
      <c r="AI42" s="37" t="str">
        <f t="shared" si="13"/>
        <v>D</v>
      </c>
      <c r="AJ42" s="37">
        <f t="shared" si="14"/>
        <v>0</v>
      </c>
      <c r="AK42" s="40">
        <f t="shared" si="15"/>
        <v>14</v>
      </c>
      <c r="AL42" s="37">
        <f t="shared" si="16"/>
        <v>0</v>
      </c>
      <c r="AM42" s="39">
        <f t="shared" si="17"/>
        <v>0</v>
      </c>
      <c r="AN42" s="39">
        <f t="shared" si="18"/>
        <v>2</v>
      </c>
      <c r="AO42" s="39">
        <f t="shared" si="19"/>
        <v>1</v>
      </c>
      <c r="AP42" s="39">
        <f t="shared" si="20"/>
        <v>0</v>
      </c>
      <c r="AQ42" s="39">
        <f t="shared" si="21"/>
        <v>0</v>
      </c>
    </row>
    <row r="43" spans="1:43" s="41" customFormat="1" ht="27">
      <c r="A43" s="42">
        <v>38</v>
      </c>
      <c r="B43" s="83" t="s">
        <v>119</v>
      </c>
      <c r="C43" s="101" t="s">
        <v>66</v>
      </c>
      <c r="D43" s="35" t="s">
        <v>27</v>
      </c>
      <c r="E43" s="36">
        <v>50</v>
      </c>
      <c r="F43" s="37" t="str">
        <f t="shared" si="0"/>
        <v>C</v>
      </c>
      <c r="G43" s="36">
        <v>32</v>
      </c>
      <c r="H43" s="37" t="str">
        <f t="shared" si="1"/>
        <v>D</v>
      </c>
      <c r="I43" s="36" t="s">
        <v>27</v>
      </c>
      <c r="J43" s="36"/>
      <c r="K43" s="37">
        <f t="shared" si="2"/>
      </c>
      <c r="L43" s="36"/>
      <c r="M43" s="37">
        <f t="shared" si="3"/>
      </c>
      <c r="N43" s="37" t="s">
        <v>32</v>
      </c>
      <c r="O43" s="36"/>
      <c r="P43" s="37">
        <f t="shared" si="4"/>
      </c>
      <c r="Q43" s="38">
        <v>14</v>
      </c>
      <c r="R43" s="38">
        <v>10</v>
      </c>
      <c r="S43" s="39">
        <f t="shared" si="5"/>
        <v>31</v>
      </c>
      <c r="T43" s="37" t="str">
        <f t="shared" si="6"/>
        <v>D</v>
      </c>
      <c r="U43" s="36"/>
      <c r="V43" s="37">
        <f t="shared" si="7"/>
      </c>
      <c r="W43" s="36"/>
      <c r="X43" s="37">
        <f t="shared" si="8"/>
      </c>
      <c r="Y43" s="36">
        <v>37</v>
      </c>
      <c r="Z43" s="37" t="str">
        <f t="shared" si="9"/>
        <v>D</v>
      </c>
      <c r="AA43" s="37" t="s">
        <v>27</v>
      </c>
      <c r="AB43" s="37" t="s">
        <v>32</v>
      </c>
      <c r="AC43" s="37" t="s">
        <v>27</v>
      </c>
      <c r="AD43" s="37" t="s">
        <v>27</v>
      </c>
      <c r="AE43" s="37"/>
      <c r="AF43" s="39">
        <f t="shared" si="10"/>
        <v>150</v>
      </c>
      <c r="AG43" s="39">
        <f t="shared" si="11"/>
        <v>16.666666666666668</v>
      </c>
      <c r="AH43" s="96">
        <f t="shared" si="12"/>
        <v>16.666666666666668</v>
      </c>
      <c r="AI43" s="37" t="str">
        <f t="shared" si="13"/>
        <v>E</v>
      </c>
      <c r="AJ43" s="37">
        <f t="shared" si="14"/>
        <v>2</v>
      </c>
      <c r="AK43" s="40">
        <f t="shared" si="15"/>
        <v>27</v>
      </c>
      <c r="AL43" s="37">
        <f t="shared" si="16"/>
        <v>0</v>
      </c>
      <c r="AM43" s="39">
        <f t="shared" si="17"/>
        <v>0</v>
      </c>
      <c r="AN43" s="39">
        <f t="shared" si="18"/>
        <v>0</v>
      </c>
      <c r="AO43" s="39">
        <f t="shared" si="19"/>
        <v>1</v>
      </c>
      <c r="AP43" s="39">
        <f t="shared" si="20"/>
        <v>2</v>
      </c>
      <c r="AQ43" s="39">
        <f t="shared" si="21"/>
        <v>0</v>
      </c>
    </row>
    <row r="44" spans="1:43" s="41" customFormat="1" ht="27">
      <c r="A44" s="42">
        <v>39</v>
      </c>
      <c r="B44" s="91" t="s">
        <v>120</v>
      </c>
      <c r="C44" s="100" t="s">
        <v>67</v>
      </c>
      <c r="D44" s="43" t="s">
        <v>28</v>
      </c>
      <c r="E44" s="36">
        <v>65</v>
      </c>
      <c r="F44" s="37" t="str">
        <f t="shared" si="0"/>
        <v>B</v>
      </c>
      <c r="G44" s="36">
        <v>61</v>
      </c>
      <c r="H44" s="37" t="str">
        <f t="shared" si="1"/>
        <v>B</v>
      </c>
      <c r="I44" s="36" t="s">
        <v>27</v>
      </c>
      <c r="J44" s="36"/>
      <c r="K44" s="37">
        <f t="shared" si="2"/>
      </c>
      <c r="L44" s="36"/>
      <c r="M44" s="37">
        <f t="shared" si="3"/>
      </c>
      <c r="N44" s="37" t="s">
        <v>27</v>
      </c>
      <c r="O44" s="36"/>
      <c r="P44" s="37">
        <f t="shared" si="4"/>
      </c>
      <c r="Q44" s="38">
        <v>28</v>
      </c>
      <c r="R44" s="38">
        <v>26</v>
      </c>
      <c r="S44" s="39">
        <f t="shared" si="5"/>
        <v>68</v>
      </c>
      <c r="T44" s="37" t="str">
        <f t="shared" si="6"/>
        <v>B</v>
      </c>
      <c r="U44" s="36"/>
      <c r="V44" s="37">
        <f t="shared" si="7"/>
      </c>
      <c r="W44" s="36"/>
      <c r="X44" s="37">
        <f t="shared" si="8"/>
      </c>
      <c r="Y44" s="36">
        <v>52</v>
      </c>
      <c r="Z44" s="37" t="str">
        <f t="shared" si="9"/>
        <v>C</v>
      </c>
      <c r="AA44" s="37" t="s">
        <v>27</v>
      </c>
      <c r="AB44" s="37" t="s">
        <v>27</v>
      </c>
      <c r="AC44" s="37" t="s">
        <v>27</v>
      </c>
      <c r="AD44" s="37" t="s">
        <v>28</v>
      </c>
      <c r="AE44" s="37"/>
      <c r="AF44" s="39">
        <f t="shared" si="10"/>
        <v>246</v>
      </c>
      <c r="AG44" s="39">
        <f t="shared" si="11"/>
        <v>27.333333333333332</v>
      </c>
      <c r="AH44" s="96">
        <f t="shared" si="12"/>
        <v>27.333333333333332</v>
      </c>
      <c r="AI44" s="37" t="str">
        <f t="shared" si="13"/>
        <v>D</v>
      </c>
      <c r="AJ44" s="37">
        <f t="shared" si="14"/>
        <v>0</v>
      </c>
      <c r="AK44" s="40">
        <f t="shared" si="15"/>
        <v>12</v>
      </c>
      <c r="AL44" s="37">
        <f t="shared" si="16"/>
        <v>0</v>
      </c>
      <c r="AM44" s="39">
        <f t="shared" si="17"/>
        <v>0</v>
      </c>
      <c r="AN44" s="39">
        <f t="shared" si="18"/>
        <v>3</v>
      </c>
      <c r="AO44" s="39">
        <f t="shared" si="19"/>
        <v>0</v>
      </c>
      <c r="AP44" s="39">
        <f t="shared" si="20"/>
        <v>0</v>
      </c>
      <c r="AQ44" s="39">
        <f t="shared" si="21"/>
        <v>0</v>
      </c>
    </row>
    <row r="45" spans="1:31" ht="20.25">
      <c r="A45" s="44"/>
      <c r="B45" s="44"/>
      <c r="C45" s="45"/>
      <c r="D45" s="44"/>
      <c r="E45" s="44"/>
      <c r="F45" s="44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7"/>
      <c r="T45" s="44"/>
      <c r="U45" s="44"/>
      <c r="V45" s="44"/>
      <c r="W45" s="44"/>
      <c r="X45" s="44"/>
      <c r="Y45" s="44"/>
      <c r="Z45" s="44"/>
      <c r="AA45" s="44"/>
      <c r="AB45" s="44"/>
      <c r="AC45" s="47"/>
      <c r="AD45" s="47"/>
      <c r="AE45" s="47"/>
    </row>
    <row r="46" spans="1:31" ht="29.25" customHeight="1">
      <c r="A46" s="44"/>
      <c r="B46" s="44"/>
      <c r="C46" s="132" t="s">
        <v>168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9"/>
      <c r="AE46" s="49"/>
    </row>
    <row r="47" spans="1:31" ht="20.25">
      <c r="A47" s="44"/>
      <c r="B47" s="44"/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9"/>
    </row>
    <row r="48" spans="1:32" ht="45">
      <c r="A48" s="44"/>
      <c r="B48" s="44"/>
      <c r="C48" s="97" t="s">
        <v>154</v>
      </c>
      <c r="D48" s="51" t="s">
        <v>28</v>
      </c>
      <c r="E48" s="51" t="s">
        <v>69</v>
      </c>
      <c r="F48" s="51" t="s">
        <v>27</v>
      </c>
      <c r="G48" s="51" t="s">
        <v>69</v>
      </c>
      <c r="H48" s="51" t="s">
        <v>32</v>
      </c>
      <c r="I48" s="51" t="s">
        <v>69</v>
      </c>
      <c r="J48" s="52" t="s">
        <v>70</v>
      </c>
      <c r="K48" s="53"/>
      <c r="L48" s="51" t="s">
        <v>69</v>
      </c>
      <c r="M48" s="51" t="s">
        <v>31</v>
      </c>
      <c r="N48" s="51" t="s">
        <v>69</v>
      </c>
      <c r="O48" s="51" t="s">
        <v>41</v>
      </c>
      <c r="P48" s="54" t="s">
        <v>69</v>
      </c>
      <c r="Q48" s="115" t="s">
        <v>71</v>
      </c>
      <c r="R48" s="112"/>
      <c r="S48" s="54" t="s">
        <v>69</v>
      </c>
      <c r="T48" s="55"/>
      <c r="U48" s="56"/>
      <c r="V48" s="57"/>
      <c r="W48" s="48"/>
      <c r="X48" s="58"/>
      <c r="Y48" s="110" t="s">
        <v>72</v>
      </c>
      <c r="Z48" s="111"/>
      <c r="AA48" s="111"/>
      <c r="AB48" s="111"/>
      <c r="AC48" s="112"/>
      <c r="AD48" s="59"/>
      <c r="AE48" s="59"/>
      <c r="AF48" s="60"/>
    </row>
    <row r="49" spans="1:32" ht="41.25">
      <c r="A49" s="44"/>
      <c r="B49" s="44"/>
      <c r="C49" s="98" t="s">
        <v>161</v>
      </c>
      <c r="D49" s="62">
        <f>COUNTIF(F6:F44,"A")</f>
        <v>0</v>
      </c>
      <c r="E49" s="63">
        <f>IF(D49=0,"",D49/SUM(J49+Q49)*100)</f>
      </c>
      <c r="F49" s="62">
        <f>COUNTIF(F6:F44,"B")</f>
        <v>13</v>
      </c>
      <c r="G49" s="62">
        <f>IF(F49=0,"",F49/SUM(J49+Q49)*100)</f>
        <v>33.33333333333333</v>
      </c>
      <c r="H49" s="62">
        <f>COUNTIF(F6:F44,"C")</f>
        <v>13</v>
      </c>
      <c r="I49" s="62">
        <f>IF(H49=0,"",H49/SUM(J49+Q49)*100)</f>
        <v>33.33333333333333</v>
      </c>
      <c r="J49" s="64">
        <f aca="true" t="shared" si="22" ref="J49:J57">D49+F49+H49</f>
        <v>26</v>
      </c>
      <c r="K49" s="65"/>
      <c r="L49" s="62">
        <f>IF(J49=0,"",J49/SUM(J49+Q49)*100)</f>
        <v>66.66666666666666</v>
      </c>
      <c r="M49" s="62">
        <f>COUNTIF(F6:F44,"D")</f>
        <v>12</v>
      </c>
      <c r="N49" s="66">
        <f>IF(M49=0,"",M49/SUM(J49+Q49)*100)</f>
        <v>30.76923076923077</v>
      </c>
      <c r="O49" s="62">
        <f>COUNTIF(F6:F44,"E")</f>
        <v>1</v>
      </c>
      <c r="P49" s="67">
        <f>IF(O49=0,"",O49/SUM(I49+S49)*100)</f>
        <v>1.5000000000000002</v>
      </c>
      <c r="Q49" s="106">
        <f aca="true" t="shared" si="23" ref="Q49:Q57">M49+O49</f>
        <v>13</v>
      </c>
      <c r="R49" s="107"/>
      <c r="S49" s="68">
        <f>IF(Q49=0,"",Q49/SUM(J49+Q49)*100)</f>
        <v>33.33333333333333</v>
      </c>
      <c r="T49" s="69"/>
      <c r="U49" s="57"/>
      <c r="V49" s="57"/>
      <c r="W49" s="48"/>
      <c r="X49" s="70"/>
      <c r="Y49" s="149">
        <f>COUNTIF(AJ6:AJ44,"0")</f>
        <v>20</v>
      </c>
      <c r="Z49" s="150"/>
      <c r="AA49" s="150"/>
      <c r="AB49" s="150"/>
      <c r="AC49" s="151"/>
      <c r="AD49" s="71"/>
      <c r="AE49" s="71"/>
      <c r="AF49" s="60"/>
    </row>
    <row r="50" spans="1:32" ht="41.25">
      <c r="A50" s="44"/>
      <c r="B50" s="44"/>
      <c r="C50" s="98" t="s">
        <v>162</v>
      </c>
      <c r="D50" s="62">
        <f>COUNTIF(H6:H44,"A")</f>
        <v>5</v>
      </c>
      <c r="E50" s="63">
        <f aca="true" t="shared" si="24" ref="E50:E57">IF(D50=0,"",D50/SUM(J50+Q50)*100)</f>
        <v>12.82051282051282</v>
      </c>
      <c r="F50" s="62">
        <f>COUNTIF(H6:H44,"B")</f>
        <v>11</v>
      </c>
      <c r="G50" s="62">
        <f aca="true" t="shared" si="25" ref="G50:G57">IF(F50=0,"",F50/SUM(J50+Q50)*100)</f>
        <v>28.205128205128204</v>
      </c>
      <c r="H50" s="62">
        <f>COUNTIF(H6:H44,"C")</f>
        <v>7</v>
      </c>
      <c r="I50" s="62">
        <f aca="true" t="shared" si="26" ref="I50:I57">IF(H50=0,"",H50/SUM(J50+Q50)*100)</f>
        <v>17.94871794871795</v>
      </c>
      <c r="J50" s="64">
        <f t="shared" si="22"/>
        <v>23</v>
      </c>
      <c r="K50" s="65"/>
      <c r="L50" s="62">
        <f aca="true" t="shared" si="27" ref="L50:L57">IF(J50=0,"",J50/SUM(J50+Q50)*100)</f>
        <v>58.97435897435898</v>
      </c>
      <c r="M50" s="62">
        <f>COUNTIF(H6:H44,"D")</f>
        <v>6</v>
      </c>
      <c r="N50" s="66">
        <f aca="true" t="shared" si="28" ref="N50:N57">IF(M50=0,"",M50/SUM(J50+Q50)*100)</f>
        <v>15.384615384615385</v>
      </c>
      <c r="O50" s="62">
        <f>COUNTIF(H6:H44,"E")</f>
        <v>10</v>
      </c>
      <c r="P50" s="67">
        <f aca="true" t="shared" si="29" ref="P50:P57">IF(O50=0,"",O50/SUM(I50+S50)*100)</f>
        <v>16.956521739130437</v>
      </c>
      <c r="Q50" s="106">
        <f t="shared" si="23"/>
        <v>16</v>
      </c>
      <c r="R50" s="107"/>
      <c r="S50" s="68">
        <f aca="true" t="shared" si="30" ref="S50:S57">IF(Q50=0,"",Q50/SUM(J50+Q50)*100)</f>
        <v>41.02564102564102</v>
      </c>
      <c r="T50" s="69"/>
      <c r="U50" s="57"/>
      <c r="V50" s="57"/>
      <c r="W50" s="48"/>
      <c r="X50" s="70"/>
      <c r="Y50" s="110" t="s">
        <v>151</v>
      </c>
      <c r="Z50" s="111"/>
      <c r="AA50" s="111"/>
      <c r="AB50" s="111"/>
      <c r="AC50" s="112"/>
      <c r="AD50" s="72"/>
      <c r="AE50" s="72"/>
      <c r="AF50" s="60"/>
    </row>
    <row r="51" spans="1:32" ht="45">
      <c r="A51" s="44"/>
      <c r="B51" s="44"/>
      <c r="C51" s="98" t="s">
        <v>155</v>
      </c>
      <c r="D51" s="62">
        <f>COUNTIF(K6:K44,"A")</f>
        <v>0</v>
      </c>
      <c r="E51" s="63">
        <f t="shared" si="24"/>
      </c>
      <c r="F51" s="62">
        <f>COUNTIF(K6:K44,"B")</f>
        <v>0</v>
      </c>
      <c r="G51" s="62">
        <f t="shared" si="25"/>
      </c>
      <c r="H51" s="62">
        <f>COUNTIF(K6:K44,"C")</f>
        <v>0</v>
      </c>
      <c r="I51" s="62">
        <f t="shared" si="26"/>
      </c>
      <c r="J51" s="64">
        <f t="shared" si="22"/>
        <v>0</v>
      </c>
      <c r="K51" s="65"/>
      <c r="L51" s="62">
        <f t="shared" si="27"/>
      </c>
      <c r="M51" s="62">
        <f>COUNTIF(K6:K44,"D")</f>
        <v>0</v>
      </c>
      <c r="N51" s="66">
        <f t="shared" si="28"/>
      </c>
      <c r="O51" s="62">
        <f>COUNTIF(K6:K44,"E")</f>
        <v>0</v>
      </c>
      <c r="P51" s="67">
        <f t="shared" si="29"/>
      </c>
      <c r="Q51" s="106">
        <f t="shared" si="23"/>
        <v>0</v>
      </c>
      <c r="R51" s="107"/>
      <c r="S51" s="68">
        <f t="shared" si="30"/>
      </c>
      <c r="T51" s="69"/>
      <c r="U51" s="57"/>
      <c r="V51" s="57"/>
      <c r="W51" s="48"/>
      <c r="X51" s="70"/>
      <c r="Y51" s="152">
        <f>IF(Y49=0,"",Y49/SUM(J49+Q49)*100)</f>
        <v>51.28205128205128</v>
      </c>
      <c r="Z51" s="153"/>
      <c r="AA51" s="153"/>
      <c r="AB51" s="153"/>
      <c r="AC51" s="154"/>
      <c r="AD51" s="72"/>
      <c r="AE51" s="72"/>
      <c r="AF51" s="60"/>
    </row>
    <row r="52" spans="1:31" ht="45">
      <c r="A52" s="44"/>
      <c r="B52" s="44"/>
      <c r="C52" s="98" t="s">
        <v>156</v>
      </c>
      <c r="D52" s="62">
        <f>COUNTIF(M6:M44,"A")</f>
        <v>0</v>
      </c>
      <c r="E52" s="63">
        <f t="shared" si="24"/>
      </c>
      <c r="F52" s="62">
        <f>COUNTIF(M6:M44,"B")</f>
        <v>0</v>
      </c>
      <c r="G52" s="62">
        <f t="shared" si="25"/>
      </c>
      <c r="H52" s="62">
        <f>COUNTIF(M6:M44,"C")</f>
        <v>0</v>
      </c>
      <c r="I52" s="62">
        <f t="shared" si="26"/>
      </c>
      <c r="J52" s="64">
        <f t="shared" si="22"/>
        <v>0</v>
      </c>
      <c r="K52" s="65"/>
      <c r="L52" s="62">
        <f t="shared" si="27"/>
      </c>
      <c r="M52" s="62">
        <f>COUNTIF(M6:M44,"D")</f>
        <v>0</v>
      </c>
      <c r="N52" s="66">
        <f t="shared" si="28"/>
      </c>
      <c r="O52" s="62">
        <f>COUNTIF(M6:M44,"E")</f>
        <v>0</v>
      </c>
      <c r="P52" s="67">
        <f t="shared" si="29"/>
      </c>
      <c r="Q52" s="106">
        <f t="shared" si="23"/>
        <v>0</v>
      </c>
      <c r="R52" s="107"/>
      <c r="S52" s="68">
        <f t="shared" si="30"/>
      </c>
      <c r="T52" s="69"/>
      <c r="U52" s="57"/>
      <c r="V52" s="57"/>
      <c r="W52" s="48"/>
      <c r="X52" s="48"/>
      <c r="Y52" s="48"/>
      <c r="Z52" s="48"/>
      <c r="AA52" s="48"/>
      <c r="AB52" s="48"/>
      <c r="AC52" s="49"/>
      <c r="AD52" s="49"/>
      <c r="AE52" s="49"/>
    </row>
    <row r="53" spans="1:31" ht="45">
      <c r="A53" s="44"/>
      <c r="B53" s="44"/>
      <c r="C53" s="98" t="s">
        <v>157</v>
      </c>
      <c r="D53" s="62">
        <f>COUNTIF(P6:P44,"A")</f>
        <v>0</v>
      </c>
      <c r="E53" s="63">
        <f t="shared" si="24"/>
      </c>
      <c r="F53" s="62">
        <f>COUNTIF(P6:P44,"B")</f>
        <v>0</v>
      </c>
      <c r="G53" s="62">
        <f t="shared" si="25"/>
      </c>
      <c r="H53" s="62">
        <f>COUNTIF(P6:P44,"C")</f>
        <v>0</v>
      </c>
      <c r="I53" s="62">
        <f t="shared" si="26"/>
      </c>
      <c r="J53" s="64">
        <f t="shared" si="22"/>
        <v>0</v>
      </c>
      <c r="K53" s="65"/>
      <c r="L53" s="62">
        <f t="shared" si="27"/>
      </c>
      <c r="M53" s="62">
        <f>COUNTIF(P6:P44,"D")</f>
        <v>0</v>
      </c>
      <c r="N53" s="66">
        <f t="shared" si="28"/>
      </c>
      <c r="O53" s="62">
        <f>COUNTIF(P6:P44,"E")</f>
        <v>0</v>
      </c>
      <c r="P53" s="67">
        <f t="shared" si="29"/>
      </c>
      <c r="Q53" s="106">
        <f t="shared" si="23"/>
        <v>0</v>
      </c>
      <c r="R53" s="107"/>
      <c r="S53" s="68">
        <f t="shared" si="30"/>
      </c>
      <c r="T53" s="69"/>
      <c r="U53" s="57"/>
      <c r="V53" s="57"/>
      <c r="W53" s="48"/>
      <c r="X53" s="48"/>
      <c r="Y53" s="48"/>
      <c r="Z53" s="48"/>
      <c r="AA53" s="48"/>
      <c r="AB53" s="48"/>
      <c r="AC53" s="49"/>
      <c r="AD53" s="49"/>
      <c r="AE53" s="49"/>
    </row>
    <row r="54" spans="1:31" ht="45">
      <c r="A54" s="44"/>
      <c r="B54" s="44"/>
      <c r="C54" s="98" t="s">
        <v>158</v>
      </c>
      <c r="D54" s="62">
        <f>COUNTIF(T6:T44,"A")</f>
        <v>2</v>
      </c>
      <c r="E54" s="63">
        <f t="shared" si="24"/>
        <v>5.128205128205128</v>
      </c>
      <c r="F54" s="62">
        <f>COUNTIF(T6:T44,"B")</f>
        <v>9</v>
      </c>
      <c r="G54" s="62">
        <f t="shared" si="25"/>
        <v>23.076923076923077</v>
      </c>
      <c r="H54" s="62">
        <f>COUNTIF(T6:T44,"C")</f>
        <v>13</v>
      </c>
      <c r="I54" s="62">
        <f t="shared" si="26"/>
        <v>33.33333333333333</v>
      </c>
      <c r="J54" s="64">
        <f t="shared" si="22"/>
        <v>24</v>
      </c>
      <c r="K54" s="65"/>
      <c r="L54" s="62">
        <f t="shared" si="27"/>
        <v>61.53846153846154</v>
      </c>
      <c r="M54" s="62">
        <f>COUNTIF(T6:T44,"D")</f>
        <v>7</v>
      </c>
      <c r="N54" s="66">
        <f t="shared" si="28"/>
        <v>17.94871794871795</v>
      </c>
      <c r="O54" s="62">
        <f>COUNTIF(T6:T44,"E")</f>
        <v>8</v>
      </c>
      <c r="P54" s="67">
        <f t="shared" si="29"/>
        <v>11.142857142857142</v>
      </c>
      <c r="Q54" s="106">
        <f t="shared" si="23"/>
        <v>15</v>
      </c>
      <c r="R54" s="107"/>
      <c r="S54" s="68">
        <f t="shared" si="30"/>
        <v>38.46153846153847</v>
      </c>
      <c r="T54" s="69"/>
      <c r="U54" s="57"/>
      <c r="V54" s="57"/>
      <c r="W54" s="48"/>
      <c r="X54" s="48"/>
      <c r="Y54" s="48"/>
      <c r="Z54" s="48"/>
      <c r="AA54" s="48"/>
      <c r="AB54" s="48"/>
      <c r="AC54" s="49"/>
      <c r="AD54" s="49"/>
      <c r="AE54" s="49"/>
    </row>
    <row r="55" spans="1:31" ht="42" customHeight="1">
      <c r="A55" s="44"/>
      <c r="B55" s="44"/>
      <c r="C55" s="98" t="s">
        <v>163</v>
      </c>
      <c r="D55" s="62">
        <f>COUNTIF(Z6:Z44,"A")</f>
        <v>3</v>
      </c>
      <c r="E55" s="63">
        <f t="shared" si="24"/>
        <v>7.6923076923076925</v>
      </c>
      <c r="F55" s="62">
        <f>COUNTIF(Z6:Z44,"B")</f>
        <v>7</v>
      </c>
      <c r="G55" s="62">
        <f t="shared" si="25"/>
        <v>17.94871794871795</v>
      </c>
      <c r="H55" s="62">
        <f>COUNTIF(Z6:Z44,"C")</f>
        <v>15</v>
      </c>
      <c r="I55" s="62">
        <f t="shared" si="26"/>
        <v>38.46153846153847</v>
      </c>
      <c r="J55" s="64">
        <f t="shared" si="22"/>
        <v>25</v>
      </c>
      <c r="K55" s="65"/>
      <c r="L55" s="62">
        <f t="shared" si="27"/>
        <v>64.1025641025641</v>
      </c>
      <c r="M55" s="62">
        <f>COUNTIF(Z6:Z44,"D")</f>
        <v>12</v>
      </c>
      <c r="N55" s="66">
        <f t="shared" si="28"/>
        <v>30.76923076923077</v>
      </c>
      <c r="O55" s="62">
        <f>COUNTIF(Z6:Z44,"E")</f>
        <v>2</v>
      </c>
      <c r="P55" s="67">
        <f t="shared" si="29"/>
        <v>2.6896551724137927</v>
      </c>
      <c r="Q55" s="106">
        <f t="shared" si="23"/>
        <v>14</v>
      </c>
      <c r="R55" s="107"/>
      <c r="S55" s="68">
        <f t="shared" si="30"/>
        <v>35.8974358974359</v>
      </c>
      <c r="T55" s="69"/>
      <c r="U55" s="57"/>
      <c r="V55" s="57"/>
      <c r="W55" s="48"/>
      <c r="X55" s="48"/>
      <c r="Y55" s="48"/>
      <c r="Z55" s="48"/>
      <c r="AA55" s="48"/>
      <c r="AB55" s="48"/>
      <c r="AC55" s="49"/>
      <c r="AD55" s="49"/>
      <c r="AE55" s="49"/>
    </row>
    <row r="56" spans="1:31" ht="45">
      <c r="A56" s="44"/>
      <c r="B56" s="44"/>
      <c r="C56" s="99" t="s">
        <v>159</v>
      </c>
      <c r="D56" s="62">
        <f>COUNTIF(X6:X44,"A")</f>
        <v>0</v>
      </c>
      <c r="E56" s="63">
        <f t="shared" si="24"/>
      </c>
      <c r="F56" s="62">
        <f>COUNTIF(X6:X44,"B")</f>
        <v>0</v>
      </c>
      <c r="G56" s="62">
        <f t="shared" si="25"/>
      </c>
      <c r="H56" s="62">
        <f>COUNTIF(X6:X44,"C")</f>
        <v>0</v>
      </c>
      <c r="I56" s="62">
        <f t="shared" si="26"/>
      </c>
      <c r="J56" s="109">
        <f t="shared" si="22"/>
        <v>0</v>
      </c>
      <c r="K56" s="109"/>
      <c r="L56" s="62">
        <f t="shared" si="27"/>
      </c>
      <c r="M56" s="62">
        <f>COUNTIF(X6:X44,"D")</f>
        <v>0</v>
      </c>
      <c r="N56" s="66">
        <f t="shared" si="28"/>
      </c>
      <c r="O56" s="62">
        <f>COUNTIF(X6:X44,"E")</f>
        <v>0</v>
      </c>
      <c r="P56" s="67">
        <f t="shared" si="29"/>
      </c>
      <c r="Q56" s="106">
        <f t="shared" si="23"/>
        <v>0</v>
      </c>
      <c r="R56" s="107"/>
      <c r="S56" s="68">
        <f t="shared" si="30"/>
      </c>
      <c r="T56" s="69"/>
      <c r="U56" s="57"/>
      <c r="V56" s="48"/>
      <c r="W56" s="48"/>
      <c r="X56" s="48"/>
      <c r="Y56" s="48"/>
      <c r="Z56" s="48"/>
      <c r="AA56" s="48"/>
      <c r="AB56" s="48"/>
      <c r="AC56" s="49"/>
      <c r="AD56" s="49"/>
      <c r="AE56" s="49"/>
    </row>
    <row r="57" spans="1:31" ht="42.75" customHeight="1">
      <c r="A57" s="44"/>
      <c r="B57" s="44"/>
      <c r="C57" s="99" t="s">
        <v>160</v>
      </c>
      <c r="D57" s="62">
        <f>COUNTIF(V6:V44,"A")</f>
        <v>0</v>
      </c>
      <c r="E57" s="63">
        <f t="shared" si="24"/>
      </c>
      <c r="F57" s="62">
        <f>COUNTIF(V6:V44,"B")</f>
        <v>0</v>
      </c>
      <c r="G57" s="62">
        <f t="shared" si="25"/>
      </c>
      <c r="H57" s="62">
        <f>COUNTIF(V6:V44,"C")</f>
        <v>0</v>
      </c>
      <c r="I57" s="62">
        <f t="shared" si="26"/>
      </c>
      <c r="J57" s="109">
        <f t="shared" si="22"/>
        <v>0</v>
      </c>
      <c r="K57" s="109"/>
      <c r="L57" s="62">
        <f t="shared" si="27"/>
      </c>
      <c r="M57" s="62">
        <f>COUNTIF(V6:V44,"D")</f>
        <v>0</v>
      </c>
      <c r="N57" s="66">
        <f t="shared" si="28"/>
      </c>
      <c r="O57" s="62">
        <f>COUNTIF(V6:V44,"E")</f>
        <v>0</v>
      </c>
      <c r="P57" s="67">
        <f t="shared" si="29"/>
      </c>
      <c r="Q57" s="106">
        <f t="shared" si="23"/>
        <v>0</v>
      </c>
      <c r="R57" s="107"/>
      <c r="S57" s="68">
        <f t="shared" si="30"/>
      </c>
      <c r="T57" s="69"/>
      <c r="U57" s="57"/>
      <c r="V57" s="48"/>
      <c r="W57" s="48"/>
      <c r="X57" s="48"/>
      <c r="Y57" s="48"/>
      <c r="Z57" s="48"/>
      <c r="AA57" s="48"/>
      <c r="AB57" s="48"/>
      <c r="AC57" s="49"/>
      <c r="AD57" s="49"/>
      <c r="AE57" s="49"/>
    </row>
    <row r="58" spans="3:31" ht="18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8"/>
      <c r="AB58" s="48"/>
      <c r="AC58" s="49"/>
      <c r="AD58" s="49"/>
      <c r="AE58" s="49"/>
    </row>
    <row r="60" spans="3:13" ht="12.75">
      <c r="C60" s="108" t="s">
        <v>153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</sheetData>
  <mergeCells count="39">
    <mergeCell ref="J57:K57"/>
    <mergeCell ref="Q57:R57"/>
    <mergeCell ref="C60:M60"/>
    <mergeCell ref="Q54:R54"/>
    <mergeCell ref="Q55:R55"/>
    <mergeCell ref="J56:K56"/>
    <mergeCell ref="Q56:R56"/>
    <mergeCell ref="Q51:R51"/>
    <mergeCell ref="Y51:AC51"/>
    <mergeCell ref="Q52:R52"/>
    <mergeCell ref="Q53:R53"/>
    <mergeCell ref="Q49:R49"/>
    <mergeCell ref="Y49:AC49"/>
    <mergeCell ref="Q50:R50"/>
    <mergeCell ref="Y50:AC50"/>
    <mergeCell ref="AQ4:AQ5"/>
    <mergeCell ref="Q48:R48"/>
    <mergeCell ref="Y48:AC48"/>
    <mergeCell ref="AM4:AM5"/>
    <mergeCell ref="AN4:AN5"/>
    <mergeCell ref="AO4:AO5"/>
    <mergeCell ref="AP4:AP5"/>
    <mergeCell ref="AC4:AC5"/>
    <mergeCell ref="AD4:AD5"/>
    <mergeCell ref="U4:V4"/>
    <mergeCell ref="AE4:AE5"/>
    <mergeCell ref="AL4:AL5"/>
    <mergeCell ref="W4:X4"/>
    <mergeCell ref="Y4:Z4"/>
    <mergeCell ref="AA4:AA5"/>
    <mergeCell ref="AB4:AB5"/>
    <mergeCell ref="C46:S46"/>
    <mergeCell ref="A4:A5"/>
    <mergeCell ref="B4:B5"/>
    <mergeCell ref="C4:C5"/>
    <mergeCell ref="D4:H4"/>
    <mergeCell ref="I4:M4"/>
    <mergeCell ref="N4:P4"/>
    <mergeCell ref="Q4:T4"/>
  </mergeCells>
  <conditionalFormatting sqref="AF4:AF5 U58:U65536 W45:W65536 U45:U48 G58:G65536 L58:L65536 J58:J65536 O58:O65536 J45 L47:L48 J47:J48 L45 G47:G48 O47 N48 G45 O45 Y45:Y48 Y50 Y52:Y65536 Y1:Y5 U1:U5 W1:W5 J5 L5 L1:L3 O1:O3 O5 J1:J3 G1:G3 G5">
    <cfRule type="cellIs" priority="1" dxfId="0" operator="lessThan" stopIfTrue="1">
      <formula>40</formula>
    </cfRule>
  </conditionalFormatting>
  <conditionalFormatting sqref="D49:O57 S49:U57">
    <cfRule type="cellIs" priority="2" dxfId="1" operator="lessThan" stopIfTrue="1">
      <formula>40</formula>
    </cfRule>
  </conditionalFormatting>
  <conditionalFormatting sqref="S62:S65536">
    <cfRule type="cellIs" priority="3" dxfId="2" operator="lessThan" stopIfTrue="1">
      <formula>40</formula>
    </cfRule>
  </conditionalFormatting>
  <conditionalFormatting sqref="P48 S58:S61 S45 S47:S48">
    <cfRule type="cellIs" priority="4" dxfId="3" operator="lessThan" stopIfTrue="1">
      <formula>40</formula>
    </cfRule>
  </conditionalFormatting>
  <conditionalFormatting sqref="P49:P57">
    <cfRule type="cellIs" priority="5" dxfId="4" operator="lessThan" stopIfTrue="1">
      <formula>40</formula>
    </cfRule>
  </conditionalFormatting>
  <conditionalFormatting sqref="L6:L44 G6:G44 J6:J44">
    <cfRule type="cellIs" priority="6" dxfId="5" operator="lessThan" stopIfTrue="1">
      <formula>40</formula>
    </cfRule>
  </conditionalFormatting>
  <conditionalFormatting sqref="S1:S3">
    <cfRule type="cellIs" priority="7" dxfId="6" operator="lessThan" stopIfTrue="1">
      <formula>40</formula>
    </cfRule>
  </conditionalFormatting>
  <conditionalFormatting sqref="E6:E44 O6:O44">
    <cfRule type="cellIs" priority="8" dxfId="7" operator="lessThan" stopIfTrue="1">
      <formula>40</formula>
    </cfRule>
  </conditionalFormatting>
  <conditionalFormatting sqref="W6:W44">
    <cfRule type="cellIs" priority="9" dxfId="8" operator="lessThan" stopIfTrue="1">
      <formula>40</formula>
    </cfRule>
  </conditionalFormatting>
  <conditionalFormatting sqref="R6:R44">
    <cfRule type="cellIs" priority="10" dxfId="2" operator="lessThan" stopIfTrue="1">
      <formula>20</formula>
    </cfRule>
  </conditionalFormatting>
  <printOptions/>
  <pageMargins left="0.25" right="0.25" top="0.25" bottom="0.25" header="0" footer="0"/>
  <pageSetup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0"/>
  <sheetViews>
    <sheetView tabSelected="1" view="pageBreakPreview" zoomScale="60" zoomScaleNormal="50" workbookViewId="0" topLeftCell="A32">
      <selection activeCell="U49" sqref="U49"/>
    </sheetView>
  </sheetViews>
  <sheetFormatPr defaultColWidth="9.140625" defaultRowHeight="12.75"/>
  <cols>
    <col min="1" max="1" width="4.28125" style="8" customWidth="1"/>
    <col min="2" max="2" width="41.28125" style="8" bestFit="1" customWidth="1"/>
    <col min="3" max="3" width="29.57421875" style="8" customWidth="1"/>
    <col min="4" max="7" width="6.7109375" style="8" customWidth="1"/>
    <col min="8" max="8" width="7.57421875" style="8" customWidth="1"/>
    <col min="9" max="9" width="6.7109375" style="8" customWidth="1"/>
    <col min="10" max="10" width="7.00390625" style="8" customWidth="1"/>
    <col min="11" max="18" width="6.7109375" style="8" customWidth="1"/>
    <col min="19" max="19" width="6.7109375" style="74" customWidth="1"/>
    <col min="20" max="24" width="6.7109375" style="8" customWidth="1"/>
    <col min="25" max="25" width="7.140625" style="8" customWidth="1"/>
    <col min="26" max="26" width="7.421875" style="8" customWidth="1"/>
    <col min="27" max="27" width="9.421875" style="8" customWidth="1"/>
    <col min="28" max="28" width="8.00390625" style="8" customWidth="1"/>
    <col min="29" max="29" width="8.8515625" style="74" customWidth="1"/>
    <col min="30" max="30" width="8.421875" style="74" customWidth="1"/>
    <col min="31" max="31" width="8.00390625" style="74" customWidth="1"/>
    <col min="32" max="32" width="7.28125" style="8" customWidth="1"/>
    <col min="33" max="33" width="6.8515625" style="8" customWidth="1"/>
    <col min="34" max="34" width="0.13671875" style="8" hidden="1" customWidth="1"/>
    <col min="35" max="36" width="7.00390625" style="8" customWidth="1"/>
    <col min="37" max="37" width="7.28125" style="8" customWidth="1"/>
    <col min="38" max="38" width="9.140625" style="8" hidden="1" customWidth="1"/>
    <col min="39" max="40" width="7.00390625" style="8" customWidth="1"/>
    <col min="41" max="42" width="6.8515625" style="8" customWidth="1"/>
    <col min="43" max="43" width="6.28125" style="8" customWidth="1"/>
    <col min="44" max="16384" width="9.140625" style="8" customWidth="1"/>
  </cols>
  <sheetData>
    <row r="1" spans="1:34" ht="20.25">
      <c r="A1" s="1" t="s">
        <v>152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6"/>
      <c r="AD1" s="6"/>
      <c r="AE1" s="6"/>
      <c r="AF1" s="7"/>
      <c r="AG1" s="7"/>
      <c r="AH1" s="7"/>
    </row>
    <row r="2" spans="1:36" ht="20.25">
      <c r="A2" s="1" t="s">
        <v>0</v>
      </c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0"/>
      <c r="S2" s="11"/>
      <c r="T2" s="10"/>
      <c r="U2" s="10"/>
      <c r="V2" s="10"/>
      <c r="W2" s="10"/>
      <c r="X2" s="10"/>
      <c r="Y2" s="10"/>
      <c r="Z2" s="10"/>
      <c r="AA2" s="10"/>
      <c r="AB2" s="10"/>
      <c r="AC2" s="12"/>
      <c r="AD2" s="12"/>
      <c r="AE2" s="12"/>
      <c r="AF2" s="13"/>
      <c r="AG2" s="13"/>
      <c r="AH2" s="7"/>
      <c r="AJ2" s="14"/>
    </row>
    <row r="3" spans="1:33" s="20" customFormat="1" ht="20.25">
      <c r="A3" s="15" t="s">
        <v>166</v>
      </c>
      <c r="B3" s="15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7"/>
      <c r="AA3" s="17"/>
      <c r="AB3" s="17"/>
      <c r="AC3" s="18"/>
      <c r="AD3" s="18"/>
      <c r="AE3" s="18"/>
      <c r="AF3" s="19"/>
      <c r="AG3" s="19"/>
    </row>
    <row r="4" spans="1:43" s="25" customFormat="1" ht="36" customHeight="1">
      <c r="A4" s="133" t="s">
        <v>13</v>
      </c>
      <c r="B4" s="135" t="s">
        <v>134</v>
      </c>
      <c r="C4" s="137" t="s">
        <v>14</v>
      </c>
      <c r="D4" s="139" t="s">
        <v>135</v>
      </c>
      <c r="E4" s="140"/>
      <c r="F4" s="140"/>
      <c r="G4" s="140"/>
      <c r="H4" s="141"/>
      <c r="I4" s="139" t="s">
        <v>136</v>
      </c>
      <c r="J4" s="140"/>
      <c r="K4" s="140"/>
      <c r="L4" s="140"/>
      <c r="M4" s="141"/>
      <c r="N4" s="139" t="s">
        <v>137</v>
      </c>
      <c r="O4" s="140"/>
      <c r="P4" s="141"/>
      <c r="Q4" s="142" t="s">
        <v>138</v>
      </c>
      <c r="R4" s="143"/>
      <c r="S4" s="143"/>
      <c r="T4" s="144"/>
      <c r="U4" s="139" t="s">
        <v>139</v>
      </c>
      <c r="V4" s="141"/>
      <c r="W4" s="139" t="s">
        <v>140</v>
      </c>
      <c r="X4" s="141"/>
      <c r="Y4" s="139" t="s">
        <v>141</v>
      </c>
      <c r="Z4" s="141"/>
      <c r="AA4" s="145" t="s">
        <v>142</v>
      </c>
      <c r="AB4" s="145" t="s">
        <v>143</v>
      </c>
      <c r="AC4" s="145" t="s">
        <v>164</v>
      </c>
      <c r="AD4" s="145" t="s">
        <v>144</v>
      </c>
      <c r="AE4" s="145" t="s">
        <v>145</v>
      </c>
      <c r="AF4" s="23" t="s">
        <v>9</v>
      </c>
      <c r="AG4" s="23" t="s">
        <v>10</v>
      </c>
      <c r="AH4" s="23" t="s">
        <v>146</v>
      </c>
      <c r="AI4" s="23" t="s">
        <v>25</v>
      </c>
      <c r="AJ4" s="94" t="s">
        <v>11</v>
      </c>
      <c r="AK4" s="95" t="s">
        <v>12</v>
      </c>
      <c r="AL4" s="147" t="s">
        <v>28</v>
      </c>
      <c r="AM4" s="147" t="s">
        <v>28</v>
      </c>
      <c r="AN4" s="147" t="s">
        <v>27</v>
      </c>
      <c r="AO4" s="147" t="s">
        <v>32</v>
      </c>
      <c r="AP4" s="147" t="s">
        <v>31</v>
      </c>
      <c r="AQ4" s="147" t="s">
        <v>41</v>
      </c>
    </row>
    <row r="5" spans="1:43" s="20" customFormat="1" ht="15" customHeight="1">
      <c r="A5" s="134"/>
      <c r="B5" s="136"/>
      <c r="C5" s="138"/>
      <c r="D5" s="24" t="s">
        <v>15</v>
      </c>
      <c r="E5" s="24" t="s">
        <v>16</v>
      </c>
      <c r="F5" s="24" t="s">
        <v>17</v>
      </c>
      <c r="G5" s="24" t="s">
        <v>18</v>
      </c>
      <c r="H5" s="24" t="s">
        <v>17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17</v>
      </c>
      <c r="N5" s="28" t="s">
        <v>15</v>
      </c>
      <c r="O5" s="28" t="s">
        <v>19</v>
      </c>
      <c r="P5" s="27" t="s">
        <v>17</v>
      </c>
      <c r="Q5" s="29" t="s">
        <v>20</v>
      </c>
      <c r="R5" s="30" t="s">
        <v>21</v>
      </c>
      <c r="S5" s="31" t="s">
        <v>9</v>
      </c>
      <c r="T5" s="27" t="s">
        <v>17</v>
      </c>
      <c r="U5" s="32" t="s">
        <v>22</v>
      </c>
      <c r="V5" s="27" t="s">
        <v>17</v>
      </c>
      <c r="W5" s="32" t="s">
        <v>23</v>
      </c>
      <c r="X5" s="27" t="s">
        <v>17</v>
      </c>
      <c r="Y5" s="32" t="s">
        <v>24</v>
      </c>
      <c r="Z5" s="27" t="s">
        <v>17</v>
      </c>
      <c r="AA5" s="146"/>
      <c r="AB5" s="146"/>
      <c r="AC5" s="146"/>
      <c r="AD5" s="146"/>
      <c r="AE5" s="146"/>
      <c r="AF5" s="93" t="s">
        <v>147</v>
      </c>
      <c r="AG5" s="33" t="s">
        <v>25</v>
      </c>
      <c r="AH5" s="33" t="s">
        <v>148</v>
      </c>
      <c r="AI5" s="33" t="s">
        <v>17</v>
      </c>
      <c r="AJ5" s="33" t="s">
        <v>149</v>
      </c>
      <c r="AK5" s="33" t="s">
        <v>150</v>
      </c>
      <c r="AL5" s="148"/>
      <c r="AM5" s="148"/>
      <c r="AN5" s="148"/>
      <c r="AO5" s="148"/>
      <c r="AP5" s="148"/>
      <c r="AQ5" s="148"/>
    </row>
    <row r="6" spans="1:43" s="41" customFormat="1" ht="27">
      <c r="A6" s="42">
        <v>1</v>
      </c>
      <c r="B6" s="91" t="s">
        <v>108</v>
      </c>
      <c r="C6" s="100" t="s">
        <v>57</v>
      </c>
      <c r="D6" s="43" t="s">
        <v>28</v>
      </c>
      <c r="E6" s="36">
        <v>76.25</v>
      </c>
      <c r="F6" s="37" t="str">
        <f aca="true" t="shared" si="0" ref="F6:F44">IF(E6="","",IF(E6&gt;=80,"A",IF(E6&gt;=60,"B",IF(E6&gt;=40,"C",IF(E6&gt;=20,"D",IF(E6&gt;=0,"E"))))))</f>
        <v>B</v>
      </c>
      <c r="G6" s="36">
        <v>72.5</v>
      </c>
      <c r="H6" s="37" t="str">
        <f aca="true" t="shared" si="1" ref="H6:H44">IF(G6="","",IF(G6&gt;=80,"A",IF(G6&gt;=60,"B",IF(G6&gt;=40,"C",IF(G6&gt;=20,"D",IF(G6&gt;=0,"E"))))))</f>
        <v>B</v>
      </c>
      <c r="I6" s="36" t="s">
        <v>28</v>
      </c>
      <c r="J6" s="36">
        <v>84</v>
      </c>
      <c r="K6" s="37" t="str">
        <f aca="true" t="shared" si="2" ref="K6:K44">IF(J6="","",IF(J6&gt;=80,"A",IF(J6&gt;=60,"B",IF(J6&gt;=40,"C",IF(J6&gt;=20,"D",IF(J6&gt;=0,"E"))))))</f>
        <v>A</v>
      </c>
      <c r="L6" s="36">
        <v>88</v>
      </c>
      <c r="M6" s="37" t="str">
        <f aca="true" t="shared" si="3" ref="M6:M44">IF(L6="","",IF(L6&gt;=80,"A",IF(L6&gt;=60,"B",IF(L6&gt;=40,"C",IF(L6&gt;=20,"D",IF(L6&gt;=0,"E"))))))</f>
        <v>A</v>
      </c>
      <c r="N6" s="37" t="s">
        <v>28</v>
      </c>
      <c r="O6" s="36">
        <v>80</v>
      </c>
      <c r="P6" s="37" t="str">
        <f aca="true" t="shared" si="4" ref="P6:P44">IF(O6="","",IF(O6&gt;=80,"A",IF(O6&gt;=60,"B",IF(O6&gt;=40,"C",IF(O6&gt;=20,"D",IF(O6&gt;=0,"E"))))))</f>
        <v>A</v>
      </c>
      <c r="Q6" s="38">
        <v>36</v>
      </c>
      <c r="R6" s="38">
        <v>36</v>
      </c>
      <c r="S6" s="39">
        <f aca="true" t="shared" si="5" ref="S6:S44">IF(Q6="","",(Q6*1.5+R6))</f>
        <v>90</v>
      </c>
      <c r="T6" s="37" t="str">
        <f aca="true" t="shared" si="6" ref="T6:T44">IF(S6&lt;20,"E",IF(R6="","",IF(R6&lt;20,"D",IF(S6="","",IF(S6&gt;=80,"A",IF(S6&gt;=60,"B",IF(S6&gt;=40,"C",IF(S6&gt;=20,"D"))))))))</f>
        <v>A</v>
      </c>
      <c r="U6" s="36">
        <v>96</v>
      </c>
      <c r="V6" s="37" t="str">
        <f aca="true" t="shared" si="7" ref="V6:V44">IF(U6="","",IF(U6&gt;=80,"A",IF(U6&gt;=60,"B",IF(U6&gt;=0,"C"))))</f>
        <v>A</v>
      </c>
      <c r="W6" s="36">
        <v>74</v>
      </c>
      <c r="X6" s="37" t="str">
        <f aca="true" t="shared" si="8" ref="X6:X44">IF(W6="","",IF(W6&gt;=80,"A",IF(W6&gt;=60,"B",IF(W6&gt;=40,"C",IF(W6&gt;=20,"D",IF(W6&gt;=0,"E"))))))</f>
        <v>B</v>
      </c>
      <c r="Y6" s="36">
        <v>80</v>
      </c>
      <c r="Z6" s="37" t="str">
        <f aca="true" t="shared" si="9" ref="Z6:Z44">IF(Y6="","",IF(Y6&gt;=80,"A",IF(Y6&gt;=60,"B",IF(Y6&gt;=40,"C",IF(Y6&gt;=20,"D",IF(Y6&gt;=0,"E"))))))</f>
        <v>A</v>
      </c>
      <c r="AA6" s="37" t="s">
        <v>27</v>
      </c>
      <c r="AB6" s="37" t="s">
        <v>32</v>
      </c>
      <c r="AC6" s="37" t="s">
        <v>27</v>
      </c>
      <c r="AD6" s="37" t="s">
        <v>27</v>
      </c>
      <c r="AE6" s="37"/>
      <c r="AF6" s="39">
        <f aca="true" t="shared" si="10" ref="AF6:AF44">IF(E6="","",SUM(E6,G6,J6,L6,O6,S6,U6,W6,Y6))</f>
        <v>740.75</v>
      </c>
      <c r="AG6" s="39">
        <f aca="true" t="shared" si="11" ref="AG6:AG44">IF(AF6="","",(AF6/9))</f>
        <v>82.30555555555556</v>
      </c>
      <c r="AH6" s="96">
        <f aca="true" t="shared" si="12" ref="AH6:AH44">IF(AF6="","",(AF6/9))</f>
        <v>82.30555555555556</v>
      </c>
      <c r="AI6" s="37" t="str">
        <f aca="true" t="shared" si="13" ref="AI6:AI44">IF(AG6="","",IF(AG6&gt;=80,"A",IF(AG6&gt;=60,"B",IF(AG6&gt;=40,"C",IF(AG6&gt;=20,"D",IF(AG6&gt;=0,"E"))))))</f>
        <v>A</v>
      </c>
      <c r="AJ6" s="37">
        <f aca="true" t="shared" si="14" ref="AJ6:AJ44">IF(AF6="","",COUNTIF(E6:P6,"&lt;40")+COUNTIF(R6,"&lt;20")+COUNTIF(W6:X6,"&lt;40"))</f>
        <v>0</v>
      </c>
      <c r="AK6" s="40">
        <f aca="true" t="shared" si="15" ref="AK6:AK44">IF(AF6="","",RANK(AF6,$AF$6:$AF$44))</f>
        <v>1</v>
      </c>
      <c r="AL6" s="37">
        <f aca="true" t="shared" si="16" ref="AL6:AL44">COUNTIF(E6:H6,"A")+COUNTIF(J6:M6,"A")+COUNTIF(O6:P6,"A")+COUNTIF(R6:T6,"A")+COUNTIF(W6:X6,"A")</f>
        <v>4</v>
      </c>
      <c r="AM6" s="39">
        <f aca="true" t="shared" si="17" ref="AM6:AM44">COUNTIF(F6:H6,"A")+COUNTIF(K6:M6,"A")+COUNTIF(P6:Q6,"A")+COUNTIF(S6:T6,"A")+COUNTIF(X6,"A")</f>
        <v>4</v>
      </c>
      <c r="AN6" s="39">
        <f aca="true" t="shared" si="18" ref="AN6:AN44">COUNTIF(E6:H6,"B")+COUNTIF(J6:M6,"B")+COUNTIF(O6:P6,"B")+COUNTIF(S6:T6,"B")+COUNTIF(W6:X6,"B")</f>
        <v>3</v>
      </c>
      <c r="AO6" s="39">
        <f aca="true" t="shared" si="19" ref="AO6:AO44">COUNTIF(E6:H6,"C")+COUNTIF(J6:M6,"C")+COUNTIF(O6:P6,"C")+COUNTIF(S6:T6,"C")+COUNTIF(W6:X6,"C")</f>
        <v>0</v>
      </c>
      <c r="AP6" s="39">
        <f aca="true" t="shared" si="20" ref="AP6:AP44">COUNTIF(E6:H6,"D")+COUNTIF(J6:M6,"D")+COUNTIF(O6:P6,"D")+COUNTIF(S6:T6,"D")+COUNTIF(W6:X6,"D")</f>
        <v>0</v>
      </c>
      <c r="AQ6" s="39">
        <f aca="true" t="shared" si="21" ref="AQ6:AQ44">COUNTIF(E6:H6,"E")+COUNTIF(J6:M6,"E")+COUNTIF(O6:P6,"E")+COUNTIF(S6:T6,"E")+COUNTIF(W6:X6,"E")</f>
        <v>0</v>
      </c>
    </row>
    <row r="7" spans="1:43" s="41" customFormat="1" ht="27">
      <c r="A7" s="42">
        <v>2</v>
      </c>
      <c r="B7" s="83" t="s">
        <v>107</v>
      </c>
      <c r="C7" s="101" t="s">
        <v>56</v>
      </c>
      <c r="D7" s="43" t="s">
        <v>28</v>
      </c>
      <c r="E7" s="36">
        <v>76</v>
      </c>
      <c r="F7" s="37" t="str">
        <f t="shared" si="0"/>
        <v>B</v>
      </c>
      <c r="G7" s="36">
        <v>85.75</v>
      </c>
      <c r="H7" s="37" t="str">
        <f t="shared" si="1"/>
        <v>A</v>
      </c>
      <c r="I7" s="36" t="s">
        <v>28</v>
      </c>
      <c r="J7" s="36">
        <v>77</v>
      </c>
      <c r="K7" s="37" t="str">
        <f t="shared" si="2"/>
        <v>B</v>
      </c>
      <c r="L7" s="36">
        <v>84</v>
      </c>
      <c r="M7" s="37" t="str">
        <f t="shared" si="3"/>
        <v>A</v>
      </c>
      <c r="N7" s="37" t="s">
        <v>28</v>
      </c>
      <c r="O7" s="36">
        <v>66</v>
      </c>
      <c r="P7" s="37" t="str">
        <f t="shared" si="4"/>
        <v>B</v>
      </c>
      <c r="Q7" s="38">
        <v>22</v>
      </c>
      <c r="R7" s="38">
        <v>23</v>
      </c>
      <c r="S7" s="39">
        <f t="shared" si="5"/>
        <v>56</v>
      </c>
      <c r="T7" s="37" t="str">
        <f t="shared" si="6"/>
        <v>C</v>
      </c>
      <c r="U7" s="36">
        <v>93</v>
      </c>
      <c r="V7" s="37" t="str">
        <f t="shared" si="7"/>
        <v>A</v>
      </c>
      <c r="W7" s="36">
        <v>65</v>
      </c>
      <c r="X7" s="37" t="str">
        <f t="shared" si="8"/>
        <v>B</v>
      </c>
      <c r="Y7" s="36">
        <v>79</v>
      </c>
      <c r="Z7" s="37" t="str">
        <f t="shared" si="9"/>
        <v>B</v>
      </c>
      <c r="AA7" s="37" t="s">
        <v>27</v>
      </c>
      <c r="AB7" s="37" t="s">
        <v>32</v>
      </c>
      <c r="AC7" s="37" t="s">
        <v>27</v>
      </c>
      <c r="AD7" s="37" t="s">
        <v>27</v>
      </c>
      <c r="AE7" s="37"/>
      <c r="AF7" s="39">
        <f t="shared" si="10"/>
        <v>681.75</v>
      </c>
      <c r="AG7" s="39">
        <f t="shared" si="11"/>
        <v>75.75</v>
      </c>
      <c r="AH7" s="96">
        <f t="shared" si="12"/>
        <v>75.75</v>
      </c>
      <c r="AI7" s="37" t="str">
        <f t="shared" si="13"/>
        <v>B</v>
      </c>
      <c r="AJ7" s="37">
        <f t="shared" si="14"/>
        <v>0</v>
      </c>
      <c r="AK7" s="40">
        <f t="shared" si="15"/>
        <v>2</v>
      </c>
      <c r="AL7" s="37">
        <f t="shared" si="16"/>
        <v>2</v>
      </c>
      <c r="AM7" s="39">
        <f t="shared" si="17"/>
        <v>2</v>
      </c>
      <c r="AN7" s="39">
        <f t="shared" si="18"/>
        <v>4</v>
      </c>
      <c r="AO7" s="39">
        <f t="shared" si="19"/>
        <v>1</v>
      </c>
      <c r="AP7" s="39">
        <f t="shared" si="20"/>
        <v>0</v>
      </c>
      <c r="AQ7" s="39">
        <f t="shared" si="21"/>
        <v>0</v>
      </c>
    </row>
    <row r="8" spans="1:43" s="41" customFormat="1" ht="27">
      <c r="A8" s="42">
        <v>3</v>
      </c>
      <c r="B8" s="83" t="s">
        <v>99</v>
      </c>
      <c r="C8" s="101" t="s">
        <v>48</v>
      </c>
      <c r="D8" s="43" t="s">
        <v>28</v>
      </c>
      <c r="E8" s="36">
        <v>73.5</v>
      </c>
      <c r="F8" s="37" t="str">
        <f t="shared" si="0"/>
        <v>B</v>
      </c>
      <c r="G8" s="36">
        <v>65</v>
      </c>
      <c r="H8" s="37" t="str">
        <f t="shared" si="1"/>
        <v>B</v>
      </c>
      <c r="I8" s="36" t="s">
        <v>28</v>
      </c>
      <c r="J8" s="36">
        <v>57</v>
      </c>
      <c r="K8" s="37" t="str">
        <f t="shared" si="2"/>
        <v>C</v>
      </c>
      <c r="L8" s="36">
        <v>83</v>
      </c>
      <c r="M8" s="37" t="str">
        <f t="shared" si="3"/>
        <v>A</v>
      </c>
      <c r="N8" s="37" t="s">
        <v>27</v>
      </c>
      <c r="O8" s="36">
        <v>73</v>
      </c>
      <c r="P8" s="37" t="str">
        <f t="shared" si="4"/>
        <v>B</v>
      </c>
      <c r="Q8" s="38">
        <v>30</v>
      </c>
      <c r="R8" s="38">
        <v>31</v>
      </c>
      <c r="S8" s="39">
        <f t="shared" si="5"/>
        <v>76</v>
      </c>
      <c r="T8" s="37" t="str">
        <f t="shared" si="6"/>
        <v>B</v>
      </c>
      <c r="U8" s="36">
        <v>87</v>
      </c>
      <c r="V8" s="37" t="str">
        <f t="shared" si="7"/>
        <v>A</v>
      </c>
      <c r="W8" s="36">
        <v>75</v>
      </c>
      <c r="X8" s="37" t="str">
        <f t="shared" si="8"/>
        <v>B</v>
      </c>
      <c r="Y8" s="36">
        <v>82</v>
      </c>
      <c r="Z8" s="37" t="str">
        <f t="shared" si="9"/>
        <v>A</v>
      </c>
      <c r="AA8" s="37" t="s">
        <v>28</v>
      </c>
      <c r="AB8" s="37" t="s">
        <v>27</v>
      </c>
      <c r="AC8" s="37" t="s">
        <v>27</v>
      </c>
      <c r="AD8" s="37" t="s">
        <v>32</v>
      </c>
      <c r="AE8" s="37"/>
      <c r="AF8" s="39">
        <f t="shared" si="10"/>
        <v>671.5</v>
      </c>
      <c r="AG8" s="39">
        <f t="shared" si="11"/>
        <v>74.61111111111111</v>
      </c>
      <c r="AH8" s="96">
        <f t="shared" si="12"/>
        <v>74.61111111111111</v>
      </c>
      <c r="AI8" s="37" t="str">
        <f t="shared" si="13"/>
        <v>B</v>
      </c>
      <c r="AJ8" s="37">
        <f t="shared" si="14"/>
        <v>0</v>
      </c>
      <c r="AK8" s="40">
        <f t="shared" si="15"/>
        <v>3</v>
      </c>
      <c r="AL8" s="37">
        <f t="shared" si="16"/>
        <v>1</v>
      </c>
      <c r="AM8" s="39">
        <f t="shared" si="17"/>
        <v>1</v>
      </c>
      <c r="AN8" s="39">
        <f t="shared" si="18"/>
        <v>5</v>
      </c>
      <c r="AO8" s="39">
        <f t="shared" si="19"/>
        <v>1</v>
      </c>
      <c r="AP8" s="39">
        <f t="shared" si="20"/>
        <v>0</v>
      </c>
      <c r="AQ8" s="39">
        <f t="shared" si="21"/>
        <v>0</v>
      </c>
    </row>
    <row r="9" spans="1:43" s="41" customFormat="1" ht="27">
      <c r="A9" s="42">
        <v>4</v>
      </c>
      <c r="B9" s="83" t="s">
        <v>109</v>
      </c>
      <c r="C9" s="101" t="s">
        <v>58</v>
      </c>
      <c r="D9" s="43" t="s">
        <v>28</v>
      </c>
      <c r="E9" s="36">
        <v>72.5</v>
      </c>
      <c r="F9" s="37" t="str">
        <f t="shared" si="0"/>
        <v>B</v>
      </c>
      <c r="G9" s="36">
        <v>74</v>
      </c>
      <c r="H9" s="37" t="str">
        <f t="shared" si="1"/>
        <v>B</v>
      </c>
      <c r="I9" s="36" t="s">
        <v>28</v>
      </c>
      <c r="J9" s="36">
        <v>60</v>
      </c>
      <c r="K9" s="37" t="str">
        <f t="shared" si="2"/>
        <v>B</v>
      </c>
      <c r="L9" s="36">
        <v>82</v>
      </c>
      <c r="M9" s="37" t="str">
        <f t="shared" si="3"/>
        <v>A</v>
      </c>
      <c r="N9" s="37" t="s">
        <v>27</v>
      </c>
      <c r="O9" s="36">
        <v>69</v>
      </c>
      <c r="P9" s="37" t="str">
        <f t="shared" si="4"/>
        <v>B</v>
      </c>
      <c r="Q9" s="38">
        <v>34</v>
      </c>
      <c r="R9" s="38">
        <v>31</v>
      </c>
      <c r="S9" s="39">
        <f t="shared" si="5"/>
        <v>82</v>
      </c>
      <c r="T9" s="37" t="str">
        <f t="shared" si="6"/>
        <v>A</v>
      </c>
      <c r="U9" s="36">
        <v>84</v>
      </c>
      <c r="V9" s="37" t="str">
        <f t="shared" si="7"/>
        <v>A</v>
      </c>
      <c r="W9" s="36">
        <v>60</v>
      </c>
      <c r="X9" s="37" t="str">
        <f t="shared" si="8"/>
        <v>B</v>
      </c>
      <c r="Y9" s="36">
        <v>77</v>
      </c>
      <c r="Z9" s="37" t="str">
        <f t="shared" si="9"/>
        <v>B</v>
      </c>
      <c r="AA9" s="37" t="s">
        <v>28</v>
      </c>
      <c r="AB9" s="37" t="s">
        <v>27</v>
      </c>
      <c r="AC9" s="37" t="s">
        <v>27</v>
      </c>
      <c r="AD9" s="37" t="s">
        <v>27</v>
      </c>
      <c r="AE9" s="37"/>
      <c r="AF9" s="39">
        <f t="shared" si="10"/>
        <v>660.5</v>
      </c>
      <c r="AG9" s="39">
        <f t="shared" si="11"/>
        <v>73.38888888888889</v>
      </c>
      <c r="AH9" s="96">
        <f t="shared" si="12"/>
        <v>73.38888888888889</v>
      </c>
      <c r="AI9" s="37" t="str">
        <f t="shared" si="13"/>
        <v>B</v>
      </c>
      <c r="AJ9" s="37">
        <f t="shared" si="14"/>
        <v>0</v>
      </c>
      <c r="AK9" s="40">
        <f t="shared" si="15"/>
        <v>4</v>
      </c>
      <c r="AL9" s="37">
        <f t="shared" si="16"/>
        <v>2</v>
      </c>
      <c r="AM9" s="39">
        <f t="shared" si="17"/>
        <v>2</v>
      </c>
      <c r="AN9" s="39">
        <f t="shared" si="18"/>
        <v>5</v>
      </c>
      <c r="AO9" s="39">
        <f t="shared" si="19"/>
        <v>0</v>
      </c>
      <c r="AP9" s="39">
        <f t="shared" si="20"/>
        <v>0</v>
      </c>
      <c r="AQ9" s="39">
        <f t="shared" si="21"/>
        <v>0</v>
      </c>
    </row>
    <row r="10" spans="1:43" s="41" customFormat="1" ht="27">
      <c r="A10" s="42">
        <v>5</v>
      </c>
      <c r="B10" s="83" t="s">
        <v>104</v>
      </c>
      <c r="C10" s="101" t="s">
        <v>53</v>
      </c>
      <c r="D10" s="43" t="s">
        <v>28</v>
      </c>
      <c r="E10" s="36">
        <v>75.5</v>
      </c>
      <c r="F10" s="37" t="str">
        <f t="shared" si="0"/>
        <v>B</v>
      </c>
      <c r="G10" s="36">
        <v>81.5</v>
      </c>
      <c r="H10" s="37" t="str">
        <f t="shared" si="1"/>
        <v>A</v>
      </c>
      <c r="I10" s="36" t="s">
        <v>28</v>
      </c>
      <c r="J10" s="36">
        <v>77</v>
      </c>
      <c r="K10" s="37" t="str">
        <f t="shared" si="2"/>
        <v>B</v>
      </c>
      <c r="L10" s="36">
        <v>78</v>
      </c>
      <c r="M10" s="37" t="str">
        <f t="shared" si="3"/>
        <v>B</v>
      </c>
      <c r="N10" s="37" t="s">
        <v>28</v>
      </c>
      <c r="O10" s="36">
        <v>72</v>
      </c>
      <c r="P10" s="37" t="str">
        <f t="shared" si="4"/>
        <v>B</v>
      </c>
      <c r="Q10" s="38">
        <v>23</v>
      </c>
      <c r="R10" s="38">
        <v>28</v>
      </c>
      <c r="S10" s="39">
        <f t="shared" si="5"/>
        <v>62.5</v>
      </c>
      <c r="T10" s="37" t="str">
        <f t="shared" si="6"/>
        <v>B</v>
      </c>
      <c r="U10" s="36">
        <v>88</v>
      </c>
      <c r="V10" s="37" t="str">
        <f t="shared" si="7"/>
        <v>A</v>
      </c>
      <c r="W10" s="36">
        <v>72</v>
      </c>
      <c r="X10" s="37" t="str">
        <f t="shared" si="8"/>
        <v>B</v>
      </c>
      <c r="Y10" s="36">
        <v>53</v>
      </c>
      <c r="Z10" s="37" t="str">
        <f t="shared" si="9"/>
        <v>C</v>
      </c>
      <c r="AA10" s="37" t="s">
        <v>27</v>
      </c>
      <c r="AB10" s="37" t="s">
        <v>28</v>
      </c>
      <c r="AC10" s="37" t="s">
        <v>27</v>
      </c>
      <c r="AD10" s="37" t="s">
        <v>27</v>
      </c>
      <c r="AE10" s="37"/>
      <c r="AF10" s="39">
        <f t="shared" si="10"/>
        <v>659.5</v>
      </c>
      <c r="AG10" s="39">
        <f t="shared" si="11"/>
        <v>73.27777777777777</v>
      </c>
      <c r="AH10" s="96">
        <f t="shared" si="12"/>
        <v>73.27777777777777</v>
      </c>
      <c r="AI10" s="37" t="str">
        <f t="shared" si="13"/>
        <v>B</v>
      </c>
      <c r="AJ10" s="37">
        <f t="shared" si="14"/>
        <v>0</v>
      </c>
      <c r="AK10" s="40">
        <f t="shared" si="15"/>
        <v>5</v>
      </c>
      <c r="AL10" s="37">
        <f t="shared" si="16"/>
        <v>1</v>
      </c>
      <c r="AM10" s="39">
        <f t="shared" si="17"/>
        <v>1</v>
      </c>
      <c r="AN10" s="39">
        <f t="shared" si="18"/>
        <v>6</v>
      </c>
      <c r="AO10" s="39">
        <f t="shared" si="19"/>
        <v>0</v>
      </c>
      <c r="AP10" s="39">
        <f t="shared" si="20"/>
        <v>0</v>
      </c>
      <c r="AQ10" s="39">
        <f t="shared" si="21"/>
        <v>0</v>
      </c>
    </row>
    <row r="11" spans="1:43" s="41" customFormat="1" ht="27">
      <c r="A11" s="42">
        <v>6</v>
      </c>
      <c r="B11" s="83" t="s">
        <v>83</v>
      </c>
      <c r="C11" s="101" t="s">
        <v>33</v>
      </c>
      <c r="D11" s="43" t="s">
        <v>28</v>
      </c>
      <c r="E11" s="36">
        <v>75.25</v>
      </c>
      <c r="F11" s="37" t="str">
        <f t="shared" si="0"/>
        <v>B</v>
      </c>
      <c r="G11" s="36">
        <v>88.5</v>
      </c>
      <c r="H11" s="37" t="str">
        <f t="shared" si="1"/>
        <v>A</v>
      </c>
      <c r="I11" s="36" t="s">
        <v>27</v>
      </c>
      <c r="J11" s="36">
        <v>57</v>
      </c>
      <c r="K11" s="37" t="str">
        <f t="shared" si="2"/>
        <v>C</v>
      </c>
      <c r="L11" s="36">
        <v>74</v>
      </c>
      <c r="M11" s="37" t="str">
        <f t="shared" si="3"/>
        <v>B</v>
      </c>
      <c r="N11" s="37" t="s">
        <v>27</v>
      </c>
      <c r="O11" s="36">
        <v>68</v>
      </c>
      <c r="P11" s="37" t="str">
        <f t="shared" si="4"/>
        <v>B</v>
      </c>
      <c r="Q11" s="38">
        <v>29</v>
      </c>
      <c r="R11" s="38">
        <v>36</v>
      </c>
      <c r="S11" s="39">
        <f t="shared" si="5"/>
        <v>79.5</v>
      </c>
      <c r="T11" s="37" t="str">
        <f t="shared" si="6"/>
        <v>B</v>
      </c>
      <c r="U11" s="36">
        <v>91</v>
      </c>
      <c r="V11" s="37" t="str">
        <f t="shared" si="7"/>
        <v>A</v>
      </c>
      <c r="W11" s="36">
        <v>67</v>
      </c>
      <c r="X11" s="37" t="str">
        <f t="shared" si="8"/>
        <v>B</v>
      </c>
      <c r="Y11" s="36">
        <v>57</v>
      </c>
      <c r="Z11" s="37" t="str">
        <f t="shared" si="9"/>
        <v>C</v>
      </c>
      <c r="AA11" s="37" t="s">
        <v>28</v>
      </c>
      <c r="AB11" s="37" t="s">
        <v>27</v>
      </c>
      <c r="AC11" s="37" t="s">
        <v>27</v>
      </c>
      <c r="AD11" s="37" t="s">
        <v>27</v>
      </c>
      <c r="AE11" s="37"/>
      <c r="AF11" s="39">
        <f t="shared" si="10"/>
        <v>657.25</v>
      </c>
      <c r="AG11" s="39">
        <f t="shared" si="11"/>
        <v>73.02777777777777</v>
      </c>
      <c r="AH11" s="96">
        <f t="shared" si="12"/>
        <v>73.02777777777777</v>
      </c>
      <c r="AI11" s="37" t="str">
        <f t="shared" si="13"/>
        <v>B</v>
      </c>
      <c r="AJ11" s="37">
        <f t="shared" si="14"/>
        <v>0</v>
      </c>
      <c r="AK11" s="40">
        <f t="shared" si="15"/>
        <v>6</v>
      </c>
      <c r="AL11" s="37">
        <f t="shared" si="16"/>
        <v>1</v>
      </c>
      <c r="AM11" s="39">
        <f t="shared" si="17"/>
        <v>1</v>
      </c>
      <c r="AN11" s="39">
        <f t="shared" si="18"/>
        <v>5</v>
      </c>
      <c r="AO11" s="39">
        <f t="shared" si="19"/>
        <v>1</v>
      </c>
      <c r="AP11" s="39">
        <f t="shared" si="20"/>
        <v>0</v>
      </c>
      <c r="AQ11" s="39">
        <f t="shared" si="21"/>
        <v>0</v>
      </c>
    </row>
    <row r="12" spans="1:43" s="41" customFormat="1" ht="27">
      <c r="A12" s="42">
        <v>7</v>
      </c>
      <c r="B12" s="83" t="s">
        <v>93</v>
      </c>
      <c r="C12" s="101" t="s">
        <v>42</v>
      </c>
      <c r="D12" s="43" t="s">
        <v>28</v>
      </c>
      <c r="E12" s="36">
        <v>74.25</v>
      </c>
      <c r="F12" s="37" t="str">
        <f t="shared" si="0"/>
        <v>B</v>
      </c>
      <c r="G12" s="36">
        <v>77.5</v>
      </c>
      <c r="H12" s="37" t="str">
        <f t="shared" si="1"/>
        <v>B</v>
      </c>
      <c r="I12" s="36" t="s">
        <v>27</v>
      </c>
      <c r="J12" s="36">
        <v>62</v>
      </c>
      <c r="K12" s="37" t="str">
        <f t="shared" si="2"/>
        <v>B</v>
      </c>
      <c r="L12" s="36">
        <v>72</v>
      </c>
      <c r="M12" s="37" t="str">
        <f t="shared" si="3"/>
        <v>B</v>
      </c>
      <c r="N12" s="37" t="s">
        <v>28</v>
      </c>
      <c r="O12" s="36">
        <v>77</v>
      </c>
      <c r="P12" s="37" t="str">
        <f t="shared" si="4"/>
        <v>B</v>
      </c>
      <c r="Q12" s="38">
        <v>21</v>
      </c>
      <c r="R12" s="38">
        <v>23</v>
      </c>
      <c r="S12" s="39">
        <f t="shared" si="5"/>
        <v>54.5</v>
      </c>
      <c r="T12" s="37" t="str">
        <f t="shared" si="6"/>
        <v>C</v>
      </c>
      <c r="U12" s="36">
        <v>94</v>
      </c>
      <c r="V12" s="37" t="str">
        <f t="shared" si="7"/>
        <v>A</v>
      </c>
      <c r="W12" s="36">
        <v>74</v>
      </c>
      <c r="X12" s="37" t="str">
        <f t="shared" si="8"/>
        <v>B</v>
      </c>
      <c r="Y12" s="36">
        <v>63</v>
      </c>
      <c r="Z12" s="37" t="str">
        <f t="shared" si="9"/>
        <v>B</v>
      </c>
      <c r="AA12" s="37" t="s">
        <v>27</v>
      </c>
      <c r="AB12" s="37" t="s">
        <v>32</v>
      </c>
      <c r="AC12" s="37" t="s">
        <v>27</v>
      </c>
      <c r="AD12" s="37" t="s">
        <v>32</v>
      </c>
      <c r="AE12" s="37"/>
      <c r="AF12" s="39">
        <f t="shared" si="10"/>
        <v>648.25</v>
      </c>
      <c r="AG12" s="39">
        <f t="shared" si="11"/>
        <v>72.02777777777777</v>
      </c>
      <c r="AH12" s="96">
        <f t="shared" si="12"/>
        <v>72.02777777777777</v>
      </c>
      <c r="AI12" s="37" t="str">
        <f t="shared" si="13"/>
        <v>B</v>
      </c>
      <c r="AJ12" s="37">
        <f t="shared" si="14"/>
        <v>0</v>
      </c>
      <c r="AK12" s="40">
        <f t="shared" si="15"/>
        <v>7</v>
      </c>
      <c r="AL12" s="37">
        <f t="shared" si="16"/>
        <v>0</v>
      </c>
      <c r="AM12" s="39">
        <f t="shared" si="17"/>
        <v>0</v>
      </c>
      <c r="AN12" s="39">
        <f t="shared" si="18"/>
        <v>6</v>
      </c>
      <c r="AO12" s="39">
        <f t="shared" si="19"/>
        <v>1</v>
      </c>
      <c r="AP12" s="39">
        <f t="shared" si="20"/>
        <v>0</v>
      </c>
      <c r="AQ12" s="39">
        <f t="shared" si="21"/>
        <v>0</v>
      </c>
    </row>
    <row r="13" spans="1:43" s="41" customFormat="1" ht="27">
      <c r="A13" s="42">
        <v>8</v>
      </c>
      <c r="B13" s="83" t="s">
        <v>133</v>
      </c>
      <c r="C13" s="101" t="s">
        <v>60</v>
      </c>
      <c r="D13" s="43" t="s">
        <v>28</v>
      </c>
      <c r="E13" s="36">
        <v>69.75</v>
      </c>
      <c r="F13" s="37" t="str">
        <f t="shared" si="0"/>
        <v>B</v>
      </c>
      <c r="G13" s="36">
        <v>81</v>
      </c>
      <c r="H13" s="37" t="str">
        <f t="shared" si="1"/>
        <v>A</v>
      </c>
      <c r="I13" s="36" t="s">
        <v>27</v>
      </c>
      <c r="J13" s="36">
        <v>60</v>
      </c>
      <c r="K13" s="37" t="str">
        <f t="shared" si="2"/>
        <v>B</v>
      </c>
      <c r="L13" s="36">
        <v>74</v>
      </c>
      <c r="M13" s="37" t="str">
        <f t="shared" si="3"/>
        <v>B</v>
      </c>
      <c r="N13" s="37" t="s">
        <v>32</v>
      </c>
      <c r="O13" s="36">
        <v>66</v>
      </c>
      <c r="P13" s="37" t="str">
        <f t="shared" si="4"/>
        <v>B</v>
      </c>
      <c r="Q13" s="38">
        <v>29</v>
      </c>
      <c r="R13" s="38">
        <v>29</v>
      </c>
      <c r="S13" s="39">
        <f t="shared" si="5"/>
        <v>72.5</v>
      </c>
      <c r="T13" s="37" t="str">
        <f t="shared" si="6"/>
        <v>B</v>
      </c>
      <c r="U13" s="36">
        <v>85</v>
      </c>
      <c r="V13" s="37" t="str">
        <f t="shared" si="7"/>
        <v>A</v>
      </c>
      <c r="W13" s="36">
        <v>62</v>
      </c>
      <c r="X13" s="37" t="str">
        <f t="shared" si="8"/>
        <v>B</v>
      </c>
      <c r="Y13" s="36">
        <v>78</v>
      </c>
      <c r="Z13" s="37" t="str">
        <f t="shared" si="9"/>
        <v>B</v>
      </c>
      <c r="AA13" s="37" t="s">
        <v>27</v>
      </c>
      <c r="AB13" s="37" t="s">
        <v>28</v>
      </c>
      <c r="AC13" s="37" t="s">
        <v>27</v>
      </c>
      <c r="AD13" s="37" t="s">
        <v>27</v>
      </c>
      <c r="AE13" s="37"/>
      <c r="AF13" s="39">
        <f t="shared" si="10"/>
        <v>648.25</v>
      </c>
      <c r="AG13" s="39">
        <f t="shared" si="11"/>
        <v>72.02777777777777</v>
      </c>
      <c r="AH13" s="96">
        <f t="shared" si="12"/>
        <v>72.02777777777777</v>
      </c>
      <c r="AI13" s="37" t="str">
        <f t="shared" si="13"/>
        <v>B</v>
      </c>
      <c r="AJ13" s="37">
        <f t="shared" si="14"/>
        <v>0</v>
      </c>
      <c r="AK13" s="40">
        <f t="shared" si="15"/>
        <v>7</v>
      </c>
      <c r="AL13" s="37">
        <f t="shared" si="16"/>
        <v>1</v>
      </c>
      <c r="AM13" s="39">
        <f t="shared" si="17"/>
        <v>1</v>
      </c>
      <c r="AN13" s="39">
        <f t="shared" si="18"/>
        <v>6</v>
      </c>
      <c r="AO13" s="39">
        <f t="shared" si="19"/>
        <v>0</v>
      </c>
      <c r="AP13" s="39">
        <f t="shared" si="20"/>
        <v>0</v>
      </c>
      <c r="AQ13" s="39">
        <f t="shared" si="21"/>
        <v>0</v>
      </c>
    </row>
    <row r="14" spans="1:43" s="41" customFormat="1" ht="24.75" customHeight="1">
      <c r="A14" s="42">
        <v>9</v>
      </c>
      <c r="B14" s="83" t="s">
        <v>101</v>
      </c>
      <c r="C14" s="101" t="s">
        <v>50</v>
      </c>
      <c r="D14" s="43" t="s">
        <v>28</v>
      </c>
      <c r="E14" s="36">
        <v>68.75</v>
      </c>
      <c r="F14" s="37" t="str">
        <f t="shared" si="0"/>
        <v>B</v>
      </c>
      <c r="G14" s="36">
        <v>78.5</v>
      </c>
      <c r="H14" s="37" t="str">
        <f t="shared" si="1"/>
        <v>B</v>
      </c>
      <c r="I14" s="36" t="s">
        <v>28</v>
      </c>
      <c r="J14" s="36">
        <v>77</v>
      </c>
      <c r="K14" s="37" t="str">
        <f t="shared" si="2"/>
        <v>B</v>
      </c>
      <c r="L14" s="36">
        <v>85</v>
      </c>
      <c r="M14" s="37" t="str">
        <f t="shared" si="3"/>
        <v>A</v>
      </c>
      <c r="N14" s="37" t="s">
        <v>27</v>
      </c>
      <c r="O14" s="36">
        <v>68</v>
      </c>
      <c r="P14" s="37" t="str">
        <f t="shared" si="4"/>
        <v>B</v>
      </c>
      <c r="Q14" s="38">
        <v>24</v>
      </c>
      <c r="R14" s="38">
        <v>23</v>
      </c>
      <c r="S14" s="39">
        <f t="shared" si="5"/>
        <v>59</v>
      </c>
      <c r="T14" s="37" t="str">
        <f t="shared" si="6"/>
        <v>C</v>
      </c>
      <c r="U14" s="36">
        <v>92</v>
      </c>
      <c r="V14" s="37" t="str">
        <f t="shared" si="7"/>
        <v>A</v>
      </c>
      <c r="W14" s="36">
        <v>54</v>
      </c>
      <c r="X14" s="37" t="str">
        <f t="shared" si="8"/>
        <v>C</v>
      </c>
      <c r="Y14" s="36">
        <v>56</v>
      </c>
      <c r="Z14" s="37" t="str">
        <f t="shared" si="9"/>
        <v>C</v>
      </c>
      <c r="AA14" s="37" t="s">
        <v>27</v>
      </c>
      <c r="AB14" s="37" t="s">
        <v>27</v>
      </c>
      <c r="AC14" s="37" t="s">
        <v>27</v>
      </c>
      <c r="AD14" s="37" t="s">
        <v>32</v>
      </c>
      <c r="AE14" s="37"/>
      <c r="AF14" s="39">
        <f t="shared" si="10"/>
        <v>638.25</v>
      </c>
      <c r="AG14" s="39">
        <f t="shared" si="11"/>
        <v>70.91666666666667</v>
      </c>
      <c r="AH14" s="96">
        <f t="shared" si="12"/>
        <v>70.91666666666667</v>
      </c>
      <c r="AI14" s="37" t="str">
        <f t="shared" si="13"/>
        <v>B</v>
      </c>
      <c r="AJ14" s="37">
        <f t="shared" si="14"/>
        <v>0</v>
      </c>
      <c r="AK14" s="40">
        <f t="shared" si="15"/>
        <v>9</v>
      </c>
      <c r="AL14" s="37">
        <f t="shared" si="16"/>
        <v>1</v>
      </c>
      <c r="AM14" s="39">
        <f t="shared" si="17"/>
        <v>1</v>
      </c>
      <c r="AN14" s="39">
        <f t="shared" si="18"/>
        <v>4</v>
      </c>
      <c r="AO14" s="39">
        <f t="shared" si="19"/>
        <v>2</v>
      </c>
      <c r="AP14" s="39">
        <f t="shared" si="20"/>
        <v>0</v>
      </c>
      <c r="AQ14" s="39">
        <f t="shared" si="21"/>
        <v>0</v>
      </c>
    </row>
    <row r="15" spans="1:43" s="41" customFormat="1" ht="27">
      <c r="A15" s="42">
        <v>10</v>
      </c>
      <c r="B15" s="83" t="s">
        <v>94</v>
      </c>
      <c r="C15" s="101" t="s">
        <v>43</v>
      </c>
      <c r="D15" s="43" t="s">
        <v>28</v>
      </c>
      <c r="E15" s="36">
        <v>58</v>
      </c>
      <c r="F15" s="37" t="str">
        <f t="shared" si="0"/>
        <v>C</v>
      </c>
      <c r="G15" s="36">
        <v>68.75</v>
      </c>
      <c r="H15" s="37" t="str">
        <f t="shared" si="1"/>
        <v>B</v>
      </c>
      <c r="I15" s="36" t="s">
        <v>28</v>
      </c>
      <c r="J15" s="36">
        <v>61</v>
      </c>
      <c r="K15" s="37" t="str">
        <f t="shared" si="2"/>
        <v>B</v>
      </c>
      <c r="L15" s="36">
        <v>80</v>
      </c>
      <c r="M15" s="37" t="str">
        <f t="shared" si="3"/>
        <v>A</v>
      </c>
      <c r="N15" s="37" t="s">
        <v>27</v>
      </c>
      <c r="O15" s="36">
        <v>70</v>
      </c>
      <c r="P15" s="37" t="str">
        <f t="shared" si="4"/>
        <v>B</v>
      </c>
      <c r="Q15" s="38">
        <v>24</v>
      </c>
      <c r="R15" s="38">
        <v>21</v>
      </c>
      <c r="S15" s="39">
        <f t="shared" si="5"/>
        <v>57</v>
      </c>
      <c r="T15" s="37" t="str">
        <f t="shared" si="6"/>
        <v>C</v>
      </c>
      <c r="U15" s="36">
        <v>83</v>
      </c>
      <c r="V15" s="37" t="str">
        <f t="shared" si="7"/>
        <v>A</v>
      </c>
      <c r="W15" s="36">
        <v>58</v>
      </c>
      <c r="X15" s="37" t="str">
        <f t="shared" si="8"/>
        <v>C</v>
      </c>
      <c r="Y15" s="36">
        <v>76</v>
      </c>
      <c r="Z15" s="37" t="str">
        <f t="shared" si="9"/>
        <v>B</v>
      </c>
      <c r="AA15" s="37" t="s">
        <v>32</v>
      </c>
      <c r="AB15" s="37" t="s">
        <v>27</v>
      </c>
      <c r="AC15" s="37" t="s">
        <v>27</v>
      </c>
      <c r="AD15" s="37" t="s">
        <v>28</v>
      </c>
      <c r="AE15" s="37"/>
      <c r="AF15" s="39">
        <f t="shared" si="10"/>
        <v>611.75</v>
      </c>
      <c r="AG15" s="39">
        <f t="shared" si="11"/>
        <v>67.97222222222223</v>
      </c>
      <c r="AH15" s="96">
        <f t="shared" si="12"/>
        <v>67.97222222222223</v>
      </c>
      <c r="AI15" s="37" t="str">
        <f t="shared" si="13"/>
        <v>B</v>
      </c>
      <c r="AJ15" s="37">
        <f t="shared" si="14"/>
        <v>0</v>
      </c>
      <c r="AK15" s="40">
        <f t="shared" si="15"/>
        <v>10</v>
      </c>
      <c r="AL15" s="37">
        <f t="shared" si="16"/>
        <v>1</v>
      </c>
      <c r="AM15" s="39">
        <f t="shared" si="17"/>
        <v>1</v>
      </c>
      <c r="AN15" s="39">
        <f t="shared" si="18"/>
        <v>3</v>
      </c>
      <c r="AO15" s="39">
        <f t="shared" si="19"/>
        <v>3</v>
      </c>
      <c r="AP15" s="39">
        <f t="shared" si="20"/>
        <v>0</v>
      </c>
      <c r="AQ15" s="39">
        <f t="shared" si="21"/>
        <v>0</v>
      </c>
    </row>
    <row r="16" spans="1:43" s="41" customFormat="1" ht="27">
      <c r="A16" s="42">
        <v>11</v>
      </c>
      <c r="B16" s="83" t="s">
        <v>81</v>
      </c>
      <c r="C16" s="101" t="s">
        <v>29</v>
      </c>
      <c r="D16" s="43" t="s">
        <v>28</v>
      </c>
      <c r="E16" s="36">
        <v>68</v>
      </c>
      <c r="F16" s="37" t="str">
        <f t="shared" si="0"/>
        <v>B</v>
      </c>
      <c r="G16" s="36">
        <v>78</v>
      </c>
      <c r="H16" s="37" t="str">
        <f t="shared" si="1"/>
        <v>B</v>
      </c>
      <c r="I16" s="36" t="s">
        <v>27</v>
      </c>
      <c r="J16" s="36">
        <v>55</v>
      </c>
      <c r="K16" s="37" t="str">
        <f t="shared" si="2"/>
        <v>C</v>
      </c>
      <c r="L16" s="36">
        <v>73</v>
      </c>
      <c r="M16" s="37" t="str">
        <f t="shared" si="3"/>
        <v>B</v>
      </c>
      <c r="N16" s="37" t="s">
        <v>27</v>
      </c>
      <c r="O16" s="36">
        <v>59</v>
      </c>
      <c r="P16" s="37" t="str">
        <f t="shared" si="4"/>
        <v>C</v>
      </c>
      <c r="Q16" s="38">
        <v>17</v>
      </c>
      <c r="R16" s="38">
        <v>23</v>
      </c>
      <c r="S16" s="39">
        <f t="shared" si="5"/>
        <v>48.5</v>
      </c>
      <c r="T16" s="37" t="str">
        <f t="shared" si="6"/>
        <v>C</v>
      </c>
      <c r="U16" s="36">
        <v>91</v>
      </c>
      <c r="V16" s="37" t="str">
        <f t="shared" si="7"/>
        <v>A</v>
      </c>
      <c r="W16" s="36">
        <v>54</v>
      </c>
      <c r="X16" s="37" t="str">
        <f t="shared" si="8"/>
        <v>C</v>
      </c>
      <c r="Y16" s="36">
        <v>82</v>
      </c>
      <c r="Z16" s="37" t="str">
        <f t="shared" si="9"/>
        <v>A</v>
      </c>
      <c r="AA16" s="37" t="s">
        <v>27</v>
      </c>
      <c r="AB16" s="37" t="s">
        <v>28</v>
      </c>
      <c r="AC16" s="37" t="s">
        <v>27</v>
      </c>
      <c r="AD16" s="37" t="s">
        <v>28</v>
      </c>
      <c r="AE16" s="37"/>
      <c r="AF16" s="39">
        <f t="shared" si="10"/>
        <v>608.5</v>
      </c>
      <c r="AG16" s="39">
        <f t="shared" si="11"/>
        <v>67.61111111111111</v>
      </c>
      <c r="AH16" s="96">
        <f t="shared" si="12"/>
        <v>67.61111111111111</v>
      </c>
      <c r="AI16" s="37" t="str">
        <f t="shared" si="13"/>
        <v>B</v>
      </c>
      <c r="AJ16" s="37">
        <f t="shared" si="14"/>
        <v>0</v>
      </c>
      <c r="AK16" s="40">
        <f t="shared" si="15"/>
        <v>11</v>
      </c>
      <c r="AL16" s="37">
        <f t="shared" si="16"/>
        <v>0</v>
      </c>
      <c r="AM16" s="39">
        <f t="shared" si="17"/>
        <v>0</v>
      </c>
      <c r="AN16" s="39">
        <f t="shared" si="18"/>
        <v>3</v>
      </c>
      <c r="AO16" s="39">
        <f t="shared" si="19"/>
        <v>4</v>
      </c>
      <c r="AP16" s="39">
        <f t="shared" si="20"/>
        <v>0</v>
      </c>
      <c r="AQ16" s="39">
        <f t="shared" si="21"/>
        <v>0</v>
      </c>
    </row>
    <row r="17" spans="1:43" s="41" customFormat="1" ht="27">
      <c r="A17" s="42">
        <v>12</v>
      </c>
      <c r="B17" s="83" t="s">
        <v>106</v>
      </c>
      <c r="C17" s="101" t="s">
        <v>55</v>
      </c>
      <c r="D17" s="43" t="s">
        <v>27</v>
      </c>
      <c r="E17" s="36">
        <v>60</v>
      </c>
      <c r="F17" s="37" t="str">
        <f t="shared" si="0"/>
        <v>B</v>
      </c>
      <c r="G17" s="36">
        <v>69.5</v>
      </c>
      <c r="H17" s="37" t="str">
        <f t="shared" si="1"/>
        <v>B</v>
      </c>
      <c r="I17" s="36" t="s">
        <v>28</v>
      </c>
      <c r="J17" s="36">
        <v>70</v>
      </c>
      <c r="K17" s="37" t="str">
        <f t="shared" si="2"/>
        <v>B</v>
      </c>
      <c r="L17" s="36">
        <v>76</v>
      </c>
      <c r="M17" s="37" t="str">
        <f t="shared" si="3"/>
        <v>B</v>
      </c>
      <c r="N17" s="37" t="s">
        <v>27</v>
      </c>
      <c r="O17" s="36">
        <v>72</v>
      </c>
      <c r="P17" s="37" t="str">
        <f t="shared" si="4"/>
        <v>B</v>
      </c>
      <c r="Q17" s="38">
        <v>16</v>
      </c>
      <c r="R17" s="38">
        <v>21</v>
      </c>
      <c r="S17" s="39">
        <f t="shared" si="5"/>
        <v>45</v>
      </c>
      <c r="T17" s="37" t="str">
        <f t="shared" si="6"/>
        <v>C</v>
      </c>
      <c r="U17" s="36">
        <v>88</v>
      </c>
      <c r="V17" s="37" t="str">
        <f t="shared" si="7"/>
        <v>A</v>
      </c>
      <c r="W17" s="36">
        <v>54</v>
      </c>
      <c r="X17" s="37" t="str">
        <f t="shared" si="8"/>
        <v>C</v>
      </c>
      <c r="Y17" s="36">
        <v>65</v>
      </c>
      <c r="Z17" s="37" t="str">
        <f t="shared" si="9"/>
        <v>B</v>
      </c>
      <c r="AA17" s="37" t="s">
        <v>32</v>
      </c>
      <c r="AB17" s="37" t="s">
        <v>27</v>
      </c>
      <c r="AC17" s="37" t="s">
        <v>27</v>
      </c>
      <c r="AD17" s="37" t="s">
        <v>27</v>
      </c>
      <c r="AE17" s="37"/>
      <c r="AF17" s="39">
        <f t="shared" si="10"/>
        <v>599.5</v>
      </c>
      <c r="AG17" s="39">
        <f t="shared" si="11"/>
        <v>66.61111111111111</v>
      </c>
      <c r="AH17" s="96">
        <f t="shared" si="12"/>
        <v>66.61111111111111</v>
      </c>
      <c r="AI17" s="37" t="str">
        <f t="shared" si="13"/>
        <v>B</v>
      </c>
      <c r="AJ17" s="37">
        <f t="shared" si="14"/>
        <v>0</v>
      </c>
      <c r="AK17" s="40">
        <f t="shared" si="15"/>
        <v>12</v>
      </c>
      <c r="AL17" s="37">
        <f t="shared" si="16"/>
        <v>0</v>
      </c>
      <c r="AM17" s="39">
        <f t="shared" si="17"/>
        <v>0</v>
      </c>
      <c r="AN17" s="39">
        <f t="shared" si="18"/>
        <v>5</v>
      </c>
      <c r="AO17" s="39">
        <f t="shared" si="19"/>
        <v>2</v>
      </c>
      <c r="AP17" s="39">
        <f t="shared" si="20"/>
        <v>0</v>
      </c>
      <c r="AQ17" s="39">
        <f t="shared" si="21"/>
        <v>0</v>
      </c>
    </row>
    <row r="18" spans="1:43" s="41" customFormat="1" ht="27">
      <c r="A18" s="42">
        <v>13</v>
      </c>
      <c r="B18" s="83" t="s">
        <v>90</v>
      </c>
      <c r="C18" s="101" t="s">
        <v>38</v>
      </c>
      <c r="D18" s="43" t="s">
        <v>28</v>
      </c>
      <c r="E18" s="36">
        <v>50.75</v>
      </c>
      <c r="F18" s="37" t="str">
        <f t="shared" si="0"/>
        <v>C</v>
      </c>
      <c r="G18" s="36">
        <v>57.5</v>
      </c>
      <c r="H18" s="37" t="str">
        <f t="shared" si="1"/>
        <v>C</v>
      </c>
      <c r="I18" s="36" t="s">
        <v>28</v>
      </c>
      <c r="J18" s="36">
        <v>63</v>
      </c>
      <c r="K18" s="37" t="str">
        <f t="shared" si="2"/>
        <v>B</v>
      </c>
      <c r="L18" s="36">
        <v>83</v>
      </c>
      <c r="M18" s="37" t="str">
        <f t="shared" si="3"/>
        <v>A</v>
      </c>
      <c r="N18" s="37" t="s">
        <v>27</v>
      </c>
      <c r="O18" s="36">
        <v>67</v>
      </c>
      <c r="P18" s="37" t="str">
        <f t="shared" si="4"/>
        <v>B</v>
      </c>
      <c r="Q18" s="38">
        <v>26</v>
      </c>
      <c r="R18" s="38">
        <v>27</v>
      </c>
      <c r="S18" s="39">
        <f t="shared" si="5"/>
        <v>66</v>
      </c>
      <c r="T18" s="37" t="str">
        <f t="shared" si="6"/>
        <v>B</v>
      </c>
      <c r="U18" s="36">
        <v>86</v>
      </c>
      <c r="V18" s="37" t="str">
        <f t="shared" si="7"/>
        <v>A</v>
      </c>
      <c r="W18" s="36">
        <v>57</v>
      </c>
      <c r="X18" s="37" t="str">
        <f t="shared" si="8"/>
        <v>C</v>
      </c>
      <c r="Y18" s="36">
        <v>67</v>
      </c>
      <c r="Z18" s="37" t="str">
        <f t="shared" si="9"/>
        <v>B</v>
      </c>
      <c r="AA18" s="37" t="s">
        <v>27</v>
      </c>
      <c r="AB18" s="37" t="s">
        <v>32</v>
      </c>
      <c r="AC18" s="37" t="s">
        <v>27</v>
      </c>
      <c r="AD18" s="37" t="s">
        <v>28</v>
      </c>
      <c r="AE18" s="37"/>
      <c r="AF18" s="39">
        <f t="shared" si="10"/>
        <v>597.25</v>
      </c>
      <c r="AG18" s="39">
        <f t="shared" si="11"/>
        <v>66.36111111111111</v>
      </c>
      <c r="AH18" s="96">
        <f t="shared" si="12"/>
        <v>66.36111111111111</v>
      </c>
      <c r="AI18" s="37" t="str">
        <f t="shared" si="13"/>
        <v>B</v>
      </c>
      <c r="AJ18" s="37">
        <f t="shared" si="14"/>
        <v>0</v>
      </c>
      <c r="AK18" s="40">
        <f t="shared" si="15"/>
        <v>13</v>
      </c>
      <c r="AL18" s="37">
        <f t="shared" si="16"/>
        <v>1</v>
      </c>
      <c r="AM18" s="39">
        <f t="shared" si="17"/>
        <v>1</v>
      </c>
      <c r="AN18" s="39">
        <f t="shared" si="18"/>
        <v>3</v>
      </c>
      <c r="AO18" s="39">
        <f t="shared" si="19"/>
        <v>3</v>
      </c>
      <c r="AP18" s="39">
        <f t="shared" si="20"/>
        <v>0</v>
      </c>
      <c r="AQ18" s="39">
        <f t="shared" si="21"/>
        <v>0</v>
      </c>
    </row>
    <row r="19" spans="1:43" s="41" customFormat="1" ht="27">
      <c r="A19" s="42">
        <v>14</v>
      </c>
      <c r="B19" s="83" t="s">
        <v>120</v>
      </c>
      <c r="C19" s="101" t="s">
        <v>67</v>
      </c>
      <c r="D19" s="43" t="s">
        <v>28</v>
      </c>
      <c r="E19" s="36">
        <v>67</v>
      </c>
      <c r="F19" s="37" t="str">
        <f t="shared" si="0"/>
        <v>B</v>
      </c>
      <c r="G19" s="36">
        <v>60.5</v>
      </c>
      <c r="H19" s="37" t="str">
        <f t="shared" si="1"/>
        <v>B</v>
      </c>
      <c r="I19" s="36" t="s">
        <v>27</v>
      </c>
      <c r="J19" s="36">
        <v>56</v>
      </c>
      <c r="K19" s="37" t="str">
        <f t="shared" si="2"/>
        <v>C</v>
      </c>
      <c r="L19" s="36">
        <v>67</v>
      </c>
      <c r="M19" s="37" t="str">
        <f t="shared" si="3"/>
        <v>B</v>
      </c>
      <c r="N19" s="37" t="s">
        <v>27</v>
      </c>
      <c r="O19" s="36">
        <v>61</v>
      </c>
      <c r="P19" s="37" t="str">
        <f t="shared" si="4"/>
        <v>B</v>
      </c>
      <c r="Q19" s="38">
        <v>28</v>
      </c>
      <c r="R19" s="38">
        <v>26</v>
      </c>
      <c r="S19" s="39">
        <f t="shared" si="5"/>
        <v>68</v>
      </c>
      <c r="T19" s="37" t="str">
        <f t="shared" si="6"/>
        <v>B</v>
      </c>
      <c r="U19" s="36">
        <v>81</v>
      </c>
      <c r="V19" s="37" t="str">
        <f t="shared" si="7"/>
        <v>A</v>
      </c>
      <c r="W19" s="36">
        <v>61</v>
      </c>
      <c r="X19" s="37" t="str">
        <f t="shared" si="8"/>
        <v>B</v>
      </c>
      <c r="Y19" s="36">
        <v>52</v>
      </c>
      <c r="Z19" s="37" t="str">
        <f t="shared" si="9"/>
        <v>C</v>
      </c>
      <c r="AA19" s="37" t="s">
        <v>27</v>
      </c>
      <c r="AB19" s="37" t="s">
        <v>27</v>
      </c>
      <c r="AC19" s="37" t="s">
        <v>27</v>
      </c>
      <c r="AD19" s="37" t="s">
        <v>28</v>
      </c>
      <c r="AE19" s="37"/>
      <c r="AF19" s="39">
        <f t="shared" si="10"/>
        <v>573.5</v>
      </c>
      <c r="AG19" s="39">
        <f t="shared" si="11"/>
        <v>63.72222222222222</v>
      </c>
      <c r="AH19" s="96">
        <f t="shared" si="12"/>
        <v>63.72222222222222</v>
      </c>
      <c r="AI19" s="37" t="str">
        <f t="shared" si="13"/>
        <v>B</v>
      </c>
      <c r="AJ19" s="37">
        <f t="shared" si="14"/>
        <v>0</v>
      </c>
      <c r="AK19" s="40">
        <f t="shared" si="15"/>
        <v>14</v>
      </c>
      <c r="AL19" s="37">
        <f t="shared" si="16"/>
        <v>0</v>
      </c>
      <c r="AM19" s="39">
        <f t="shared" si="17"/>
        <v>0</v>
      </c>
      <c r="AN19" s="39">
        <f t="shared" si="18"/>
        <v>6</v>
      </c>
      <c r="AO19" s="39">
        <f t="shared" si="19"/>
        <v>1</v>
      </c>
      <c r="AP19" s="39">
        <f t="shared" si="20"/>
        <v>0</v>
      </c>
      <c r="AQ19" s="39">
        <f t="shared" si="21"/>
        <v>0</v>
      </c>
    </row>
    <row r="20" spans="1:43" s="41" customFormat="1" ht="27">
      <c r="A20" s="42">
        <v>15</v>
      </c>
      <c r="B20" s="83" t="s">
        <v>85</v>
      </c>
      <c r="C20" s="101" t="s">
        <v>35</v>
      </c>
      <c r="D20" s="43" t="s">
        <v>27</v>
      </c>
      <c r="E20" s="36">
        <v>67.75</v>
      </c>
      <c r="F20" s="37" t="str">
        <f t="shared" si="0"/>
        <v>B</v>
      </c>
      <c r="G20" s="36">
        <v>50</v>
      </c>
      <c r="H20" s="37" t="str">
        <f t="shared" si="1"/>
        <v>C</v>
      </c>
      <c r="I20" s="36" t="s">
        <v>32</v>
      </c>
      <c r="J20" s="36">
        <v>49</v>
      </c>
      <c r="K20" s="37" t="str">
        <f t="shared" si="2"/>
        <v>C</v>
      </c>
      <c r="L20" s="36">
        <v>59</v>
      </c>
      <c r="M20" s="37" t="str">
        <f t="shared" si="3"/>
        <v>C</v>
      </c>
      <c r="N20" s="37" t="s">
        <v>32</v>
      </c>
      <c r="O20" s="36">
        <v>45</v>
      </c>
      <c r="P20" s="37" t="str">
        <f t="shared" si="4"/>
        <v>C</v>
      </c>
      <c r="Q20" s="38">
        <v>20</v>
      </c>
      <c r="R20" s="38">
        <v>24</v>
      </c>
      <c r="S20" s="39">
        <f t="shared" si="5"/>
        <v>54</v>
      </c>
      <c r="T20" s="37" t="str">
        <f t="shared" si="6"/>
        <v>C</v>
      </c>
      <c r="U20" s="36">
        <v>87</v>
      </c>
      <c r="V20" s="37" t="str">
        <f t="shared" si="7"/>
        <v>A</v>
      </c>
      <c r="W20" s="36">
        <v>62</v>
      </c>
      <c r="X20" s="37" t="str">
        <f t="shared" si="8"/>
        <v>B</v>
      </c>
      <c r="Y20" s="36">
        <v>49</v>
      </c>
      <c r="Z20" s="37" t="str">
        <f t="shared" si="9"/>
        <v>C</v>
      </c>
      <c r="AA20" s="37" t="s">
        <v>32</v>
      </c>
      <c r="AB20" s="37" t="s">
        <v>32</v>
      </c>
      <c r="AC20" s="37" t="s">
        <v>28</v>
      </c>
      <c r="AD20" s="37" t="s">
        <v>32</v>
      </c>
      <c r="AE20" s="37"/>
      <c r="AF20" s="39">
        <f t="shared" si="10"/>
        <v>522.75</v>
      </c>
      <c r="AG20" s="39">
        <f t="shared" si="11"/>
        <v>58.083333333333336</v>
      </c>
      <c r="AH20" s="96">
        <f t="shared" si="12"/>
        <v>58.083333333333336</v>
      </c>
      <c r="AI20" s="37" t="str">
        <f t="shared" si="13"/>
        <v>C</v>
      </c>
      <c r="AJ20" s="37">
        <f t="shared" si="14"/>
        <v>0</v>
      </c>
      <c r="AK20" s="40">
        <f t="shared" si="15"/>
        <v>15</v>
      </c>
      <c r="AL20" s="37">
        <f t="shared" si="16"/>
        <v>0</v>
      </c>
      <c r="AM20" s="39">
        <f t="shared" si="17"/>
        <v>0</v>
      </c>
      <c r="AN20" s="39">
        <f t="shared" si="18"/>
        <v>2</v>
      </c>
      <c r="AO20" s="39">
        <f t="shared" si="19"/>
        <v>5</v>
      </c>
      <c r="AP20" s="39">
        <f t="shared" si="20"/>
        <v>0</v>
      </c>
      <c r="AQ20" s="39">
        <f t="shared" si="21"/>
        <v>0</v>
      </c>
    </row>
    <row r="21" spans="1:43" s="41" customFormat="1" ht="24" customHeight="1">
      <c r="A21" s="42">
        <v>16</v>
      </c>
      <c r="B21" s="83" t="s">
        <v>117</v>
      </c>
      <c r="C21" s="101" t="s">
        <v>64</v>
      </c>
      <c r="D21" s="43" t="s">
        <v>28</v>
      </c>
      <c r="E21" s="36">
        <v>55</v>
      </c>
      <c r="F21" s="37" t="str">
        <f t="shared" si="0"/>
        <v>C</v>
      </c>
      <c r="G21" s="36">
        <v>64.5</v>
      </c>
      <c r="H21" s="37" t="str">
        <f t="shared" si="1"/>
        <v>B</v>
      </c>
      <c r="I21" s="36" t="s">
        <v>27</v>
      </c>
      <c r="J21" s="36">
        <v>61</v>
      </c>
      <c r="K21" s="37" t="str">
        <f t="shared" si="2"/>
        <v>B</v>
      </c>
      <c r="L21" s="36">
        <v>67</v>
      </c>
      <c r="M21" s="37" t="str">
        <f t="shared" si="3"/>
        <v>B</v>
      </c>
      <c r="N21" s="37" t="s">
        <v>32</v>
      </c>
      <c r="O21" s="36">
        <v>53</v>
      </c>
      <c r="P21" s="37" t="str">
        <f t="shared" si="4"/>
        <v>C</v>
      </c>
      <c r="Q21" s="38">
        <v>24</v>
      </c>
      <c r="R21" s="38">
        <v>24</v>
      </c>
      <c r="S21" s="39">
        <f t="shared" si="5"/>
        <v>60</v>
      </c>
      <c r="T21" s="37" t="str">
        <f t="shared" si="6"/>
        <v>B</v>
      </c>
      <c r="U21" s="36">
        <v>76</v>
      </c>
      <c r="V21" s="37" t="str">
        <f t="shared" si="7"/>
        <v>B</v>
      </c>
      <c r="W21" s="36">
        <v>43</v>
      </c>
      <c r="X21" s="37" t="str">
        <f t="shared" si="8"/>
        <v>C</v>
      </c>
      <c r="Y21" s="36">
        <v>40</v>
      </c>
      <c r="Z21" s="37" t="str">
        <f t="shared" si="9"/>
        <v>C</v>
      </c>
      <c r="AA21" s="37" t="s">
        <v>27</v>
      </c>
      <c r="AB21" s="37" t="s">
        <v>32</v>
      </c>
      <c r="AC21" s="37" t="s">
        <v>27</v>
      </c>
      <c r="AD21" s="37" t="s">
        <v>32</v>
      </c>
      <c r="AE21" s="37"/>
      <c r="AF21" s="39">
        <f t="shared" si="10"/>
        <v>519.5</v>
      </c>
      <c r="AG21" s="39">
        <f t="shared" si="11"/>
        <v>57.72222222222222</v>
      </c>
      <c r="AH21" s="96">
        <f t="shared" si="12"/>
        <v>57.72222222222222</v>
      </c>
      <c r="AI21" s="37" t="str">
        <f t="shared" si="13"/>
        <v>C</v>
      </c>
      <c r="AJ21" s="37">
        <f t="shared" si="14"/>
        <v>0</v>
      </c>
      <c r="AK21" s="40">
        <f t="shared" si="15"/>
        <v>16</v>
      </c>
      <c r="AL21" s="37">
        <f t="shared" si="16"/>
        <v>0</v>
      </c>
      <c r="AM21" s="39">
        <f t="shared" si="17"/>
        <v>0</v>
      </c>
      <c r="AN21" s="39">
        <f t="shared" si="18"/>
        <v>4</v>
      </c>
      <c r="AO21" s="39">
        <f t="shared" si="19"/>
        <v>3</v>
      </c>
      <c r="AP21" s="39">
        <f t="shared" si="20"/>
        <v>0</v>
      </c>
      <c r="AQ21" s="39">
        <f t="shared" si="21"/>
        <v>0</v>
      </c>
    </row>
    <row r="22" spans="1:43" s="41" customFormat="1" ht="27">
      <c r="A22" s="34">
        <v>17</v>
      </c>
      <c r="B22" s="92" t="s">
        <v>80</v>
      </c>
      <c r="C22" s="101" t="s">
        <v>26</v>
      </c>
      <c r="D22" s="43" t="s">
        <v>27</v>
      </c>
      <c r="E22" s="36">
        <v>40</v>
      </c>
      <c r="F22" s="37" t="str">
        <f t="shared" si="0"/>
        <v>C</v>
      </c>
      <c r="G22" s="36">
        <v>47.5</v>
      </c>
      <c r="H22" s="37" t="str">
        <f t="shared" si="1"/>
        <v>C</v>
      </c>
      <c r="I22" s="36" t="s">
        <v>28</v>
      </c>
      <c r="J22" s="36">
        <v>81</v>
      </c>
      <c r="K22" s="37" t="str">
        <f t="shared" si="2"/>
        <v>A</v>
      </c>
      <c r="L22" s="36">
        <v>80</v>
      </c>
      <c r="M22" s="37" t="str">
        <f t="shared" si="3"/>
        <v>A</v>
      </c>
      <c r="N22" s="37" t="s">
        <v>28</v>
      </c>
      <c r="O22" s="36">
        <v>70</v>
      </c>
      <c r="P22" s="37" t="str">
        <f t="shared" si="4"/>
        <v>B</v>
      </c>
      <c r="Q22" s="38">
        <v>23</v>
      </c>
      <c r="R22" s="38">
        <v>22</v>
      </c>
      <c r="S22" s="39">
        <f t="shared" si="5"/>
        <v>56.5</v>
      </c>
      <c r="T22" s="37" t="str">
        <f t="shared" si="6"/>
        <v>C</v>
      </c>
      <c r="U22" s="36">
        <v>53</v>
      </c>
      <c r="V22" s="37" t="str">
        <f t="shared" si="7"/>
        <v>C</v>
      </c>
      <c r="W22" s="36">
        <v>40</v>
      </c>
      <c r="X22" s="37" t="str">
        <f t="shared" si="8"/>
        <v>C</v>
      </c>
      <c r="Y22" s="36">
        <v>46</v>
      </c>
      <c r="Z22" s="37" t="str">
        <f t="shared" si="9"/>
        <v>C</v>
      </c>
      <c r="AA22" s="37" t="s">
        <v>27</v>
      </c>
      <c r="AB22" s="37" t="s">
        <v>27</v>
      </c>
      <c r="AC22" s="37" t="s">
        <v>27</v>
      </c>
      <c r="AD22" s="37" t="s">
        <v>27</v>
      </c>
      <c r="AE22" s="37"/>
      <c r="AF22" s="39">
        <f t="shared" si="10"/>
        <v>514</v>
      </c>
      <c r="AG22" s="39">
        <f t="shared" si="11"/>
        <v>57.111111111111114</v>
      </c>
      <c r="AH22" s="96">
        <f t="shared" si="12"/>
        <v>57.111111111111114</v>
      </c>
      <c r="AI22" s="37" t="str">
        <f t="shared" si="13"/>
        <v>C</v>
      </c>
      <c r="AJ22" s="37">
        <f t="shared" si="14"/>
        <v>0</v>
      </c>
      <c r="AK22" s="40">
        <f t="shared" si="15"/>
        <v>17</v>
      </c>
      <c r="AL22" s="37">
        <f t="shared" si="16"/>
        <v>2</v>
      </c>
      <c r="AM22" s="39">
        <f t="shared" si="17"/>
        <v>2</v>
      </c>
      <c r="AN22" s="39">
        <f t="shared" si="18"/>
        <v>1</v>
      </c>
      <c r="AO22" s="39">
        <f t="shared" si="19"/>
        <v>4</v>
      </c>
      <c r="AP22" s="39">
        <f t="shared" si="20"/>
        <v>0</v>
      </c>
      <c r="AQ22" s="39">
        <f t="shared" si="21"/>
        <v>0</v>
      </c>
    </row>
    <row r="23" spans="1:43" s="41" customFormat="1" ht="27">
      <c r="A23" s="42">
        <v>18</v>
      </c>
      <c r="B23" s="83" t="s">
        <v>118</v>
      </c>
      <c r="C23" s="101" t="s">
        <v>65</v>
      </c>
      <c r="D23" s="43" t="s">
        <v>27</v>
      </c>
      <c r="E23" s="36">
        <v>53.25</v>
      </c>
      <c r="F23" s="37" t="str">
        <f t="shared" si="0"/>
        <v>C</v>
      </c>
      <c r="G23" s="36">
        <v>65.5</v>
      </c>
      <c r="H23" s="37" t="str">
        <f t="shared" si="1"/>
        <v>B</v>
      </c>
      <c r="I23" s="36" t="s">
        <v>32</v>
      </c>
      <c r="J23" s="36">
        <v>44</v>
      </c>
      <c r="K23" s="37" t="str">
        <f t="shared" si="2"/>
        <v>C</v>
      </c>
      <c r="L23" s="36">
        <v>37</v>
      </c>
      <c r="M23" s="37" t="str">
        <f t="shared" si="3"/>
        <v>D</v>
      </c>
      <c r="N23" s="37" t="s">
        <v>32</v>
      </c>
      <c r="O23" s="36">
        <v>49</v>
      </c>
      <c r="P23" s="37" t="str">
        <f t="shared" si="4"/>
        <v>C</v>
      </c>
      <c r="Q23" s="38">
        <v>26</v>
      </c>
      <c r="R23" s="38">
        <v>22</v>
      </c>
      <c r="S23" s="39">
        <f t="shared" si="5"/>
        <v>61</v>
      </c>
      <c r="T23" s="37" t="str">
        <f t="shared" si="6"/>
        <v>B</v>
      </c>
      <c r="U23" s="36">
        <v>83</v>
      </c>
      <c r="V23" s="37" t="str">
        <f t="shared" si="7"/>
        <v>A</v>
      </c>
      <c r="W23" s="36">
        <v>42</v>
      </c>
      <c r="X23" s="37" t="str">
        <f t="shared" si="8"/>
        <v>C</v>
      </c>
      <c r="Y23" s="36">
        <v>51</v>
      </c>
      <c r="Z23" s="37" t="str">
        <f t="shared" si="9"/>
        <v>C</v>
      </c>
      <c r="AA23" s="37" t="s">
        <v>27</v>
      </c>
      <c r="AB23" s="37" t="s">
        <v>32</v>
      </c>
      <c r="AC23" s="37" t="s">
        <v>27</v>
      </c>
      <c r="AD23" s="37" t="s">
        <v>27</v>
      </c>
      <c r="AE23" s="37"/>
      <c r="AF23" s="39">
        <f t="shared" si="10"/>
        <v>485.75</v>
      </c>
      <c r="AG23" s="39">
        <f t="shared" si="11"/>
        <v>53.97222222222222</v>
      </c>
      <c r="AH23" s="96">
        <f t="shared" si="12"/>
        <v>53.97222222222222</v>
      </c>
      <c r="AI23" s="37" t="str">
        <f t="shared" si="13"/>
        <v>C</v>
      </c>
      <c r="AJ23" s="37">
        <f t="shared" si="14"/>
        <v>1</v>
      </c>
      <c r="AK23" s="40">
        <f t="shared" si="15"/>
        <v>18</v>
      </c>
      <c r="AL23" s="37">
        <f t="shared" si="16"/>
        <v>0</v>
      </c>
      <c r="AM23" s="39">
        <f t="shared" si="17"/>
        <v>0</v>
      </c>
      <c r="AN23" s="39">
        <f t="shared" si="18"/>
        <v>2</v>
      </c>
      <c r="AO23" s="39">
        <f t="shared" si="19"/>
        <v>4</v>
      </c>
      <c r="AP23" s="39">
        <f t="shared" si="20"/>
        <v>1</v>
      </c>
      <c r="AQ23" s="39">
        <f t="shared" si="21"/>
        <v>0</v>
      </c>
    </row>
    <row r="24" spans="1:43" s="41" customFormat="1" ht="27">
      <c r="A24" s="42">
        <v>19</v>
      </c>
      <c r="B24" s="83" t="s">
        <v>110</v>
      </c>
      <c r="C24" s="101" t="s">
        <v>59</v>
      </c>
      <c r="D24" s="43" t="s">
        <v>27</v>
      </c>
      <c r="E24" s="36">
        <v>53</v>
      </c>
      <c r="F24" s="37" t="str">
        <f t="shared" si="0"/>
        <v>C</v>
      </c>
      <c r="G24" s="36">
        <v>52.25</v>
      </c>
      <c r="H24" s="37" t="str">
        <f t="shared" si="1"/>
        <v>C</v>
      </c>
      <c r="I24" s="36" t="s">
        <v>32</v>
      </c>
      <c r="J24" s="36">
        <v>38</v>
      </c>
      <c r="K24" s="37" t="str">
        <f t="shared" si="2"/>
        <v>D</v>
      </c>
      <c r="L24" s="36">
        <v>34</v>
      </c>
      <c r="M24" s="37" t="str">
        <f t="shared" si="3"/>
        <v>D</v>
      </c>
      <c r="N24" s="37" t="s">
        <v>32</v>
      </c>
      <c r="O24" s="36">
        <v>42</v>
      </c>
      <c r="P24" s="37" t="str">
        <f t="shared" si="4"/>
        <v>C</v>
      </c>
      <c r="Q24" s="38">
        <v>22</v>
      </c>
      <c r="R24" s="38">
        <v>21</v>
      </c>
      <c r="S24" s="39">
        <f t="shared" si="5"/>
        <v>54</v>
      </c>
      <c r="T24" s="37" t="str">
        <f t="shared" si="6"/>
        <v>C</v>
      </c>
      <c r="U24" s="36">
        <v>74</v>
      </c>
      <c r="V24" s="37" t="str">
        <f t="shared" si="7"/>
        <v>B</v>
      </c>
      <c r="W24" s="36">
        <v>43</v>
      </c>
      <c r="X24" s="37" t="str">
        <f t="shared" si="8"/>
        <v>C</v>
      </c>
      <c r="Y24" s="36">
        <v>44</v>
      </c>
      <c r="Z24" s="37" t="str">
        <f t="shared" si="9"/>
        <v>C</v>
      </c>
      <c r="AA24" s="37" t="s">
        <v>27</v>
      </c>
      <c r="AB24" s="37" t="s">
        <v>32</v>
      </c>
      <c r="AC24" s="37" t="s">
        <v>27</v>
      </c>
      <c r="AD24" s="37" t="s">
        <v>32</v>
      </c>
      <c r="AE24" s="37"/>
      <c r="AF24" s="39">
        <f t="shared" si="10"/>
        <v>434.25</v>
      </c>
      <c r="AG24" s="39">
        <f t="shared" si="11"/>
        <v>48.25</v>
      </c>
      <c r="AH24" s="96">
        <f t="shared" si="12"/>
        <v>48.25</v>
      </c>
      <c r="AI24" s="37" t="str">
        <f t="shared" si="13"/>
        <v>C</v>
      </c>
      <c r="AJ24" s="37">
        <f t="shared" si="14"/>
        <v>2</v>
      </c>
      <c r="AK24" s="40">
        <f t="shared" si="15"/>
        <v>19</v>
      </c>
      <c r="AL24" s="37">
        <f t="shared" si="16"/>
        <v>0</v>
      </c>
      <c r="AM24" s="39">
        <f t="shared" si="17"/>
        <v>0</v>
      </c>
      <c r="AN24" s="39">
        <f t="shared" si="18"/>
        <v>0</v>
      </c>
      <c r="AO24" s="39">
        <f t="shared" si="19"/>
        <v>5</v>
      </c>
      <c r="AP24" s="39">
        <f t="shared" si="20"/>
        <v>2</v>
      </c>
      <c r="AQ24" s="39">
        <f t="shared" si="21"/>
        <v>0</v>
      </c>
    </row>
    <row r="25" spans="1:43" s="41" customFormat="1" ht="27">
      <c r="A25" s="42">
        <v>20</v>
      </c>
      <c r="B25" s="83" t="s">
        <v>86</v>
      </c>
      <c r="C25" s="101" t="s">
        <v>87</v>
      </c>
      <c r="D25" s="43" t="s">
        <v>27</v>
      </c>
      <c r="E25" s="36">
        <v>23.25</v>
      </c>
      <c r="F25" s="37" t="str">
        <f t="shared" si="0"/>
        <v>D</v>
      </c>
      <c r="G25" s="36">
        <v>20.5</v>
      </c>
      <c r="H25" s="37" t="str">
        <f t="shared" si="1"/>
        <v>D</v>
      </c>
      <c r="I25" s="36" t="s">
        <v>28</v>
      </c>
      <c r="J25" s="36">
        <v>66</v>
      </c>
      <c r="K25" s="37" t="str">
        <f t="shared" si="2"/>
        <v>B</v>
      </c>
      <c r="L25" s="36">
        <v>60</v>
      </c>
      <c r="M25" s="37" t="str">
        <f t="shared" si="3"/>
        <v>B</v>
      </c>
      <c r="N25" s="37" t="s">
        <v>27</v>
      </c>
      <c r="O25" s="36">
        <v>59</v>
      </c>
      <c r="P25" s="37" t="str">
        <f t="shared" si="4"/>
        <v>C</v>
      </c>
      <c r="Q25" s="38">
        <v>14</v>
      </c>
      <c r="R25" s="38">
        <v>20</v>
      </c>
      <c r="S25" s="39">
        <f t="shared" si="5"/>
        <v>41</v>
      </c>
      <c r="T25" s="37" t="str">
        <f t="shared" si="6"/>
        <v>C</v>
      </c>
      <c r="U25" s="36">
        <v>51</v>
      </c>
      <c r="V25" s="37" t="str">
        <f t="shared" si="7"/>
        <v>C</v>
      </c>
      <c r="W25" s="36">
        <v>25</v>
      </c>
      <c r="X25" s="37" t="str">
        <f t="shared" si="8"/>
        <v>D</v>
      </c>
      <c r="Y25" s="36">
        <v>48</v>
      </c>
      <c r="Z25" s="37" t="str">
        <f t="shared" si="9"/>
        <v>C</v>
      </c>
      <c r="AA25" s="37" t="s">
        <v>32</v>
      </c>
      <c r="AB25" s="37" t="s">
        <v>32</v>
      </c>
      <c r="AC25" s="37" t="s">
        <v>27</v>
      </c>
      <c r="AD25" s="37" t="s">
        <v>32</v>
      </c>
      <c r="AE25" s="37"/>
      <c r="AF25" s="39">
        <f t="shared" si="10"/>
        <v>393.75</v>
      </c>
      <c r="AG25" s="39">
        <f t="shared" si="11"/>
        <v>43.75</v>
      </c>
      <c r="AH25" s="96">
        <f t="shared" si="12"/>
        <v>43.75</v>
      </c>
      <c r="AI25" s="37" t="str">
        <f t="shared" si="13"/>
        <v>C</v>
      </c>
      <c r="AJ25" s="37">
        <f t="shared" si="14"/>
        <v>3</v>
      </c>
      <c r="AK25" s="40">
        <f t="shared" si="15"/>
        <v>20</v>
      </c>
      <c r="AL25" s="37">
        <f t="shared" si="16"/>
        <v>0</v>
      </c>
      <c r="AM25" s="39">
        <f t="shared" si="17"/>
        <v>0</v>
      </c>
      <c r="AN25" s="39">
        <f t="shared" si="18"/>
        <v>2</v>
      </c>
      <c r="AO25" s="39">
        <f t="shared" si="19"/>
        <v>2</v>
      </c>
      <c r="AP25" s="39">
        <f t="shared" si="20"/>
        <v>3</v>
      </c>
      <c r="AQ25" s="39">
        <f t="shared" si="21"/>
        <v>0</v>
      </c>
    </row>
    <row r="26" spans="1:43" s="41" customFormat="1" ht="27">
      <c r="A26" s="42">
        <v>21</v>
      </c>
      <c r="B26" s="83" t="s">
        <v>95</v>
      </c>
      <c r="C26" s="101" t="s">
        <v>44</v>
      </c>
      <c r="D26" s="43" t="s">
        <v>28</v>
      </c>
      <c r="E26" s="36">
        <v>40</v>
      </c>
      <c r="F26" s="37" t="str">
        <f t="shared" si="0"/>
        <v>C</v>
      </c>
      <c r="G26" s="36">
        <v>51</v>
      </c>
      <c r="H26" s="37" t="str">
        <f t="shared" si="1"/>
        <v>C</v>
      </c>
      <c r="I26" s="36" t="s">
        <v>27</v>
      </c>
      <c r="J26" s="36">
        <v>31</v>
      </c>
      <c r="K26" s="37" t="str">
        <f t="shared" si="2"/>
        <v>D</v>
      </c>
      <c r="L26" s="36">
        <v>44</v>
      </c>
      <c r="M26" s="37" t="str">
        <f t="shared" si="3"/>
        <v>C</v>
      </c>
      <c r="N26" s="37" t="s">
        <v>32</v>
      </c>
      <c r="O26" s="36">
        <v>41</v>
      </c>
      <c r="P26" s="37" t="str">
        <f t="shared" si="4"/>
        <v>C</v>
      </c>
      <c r="Q26" s="38">
        <v>16</v>
      </c>
      <c r="R26" s="38">
        <v>20</v>
      </c>
      <c r="S26" s="39">
        <f t="shared" si="5"/>
        <v>44</v>
      </c>
      <c r="T26" s="37" t="str">
        <f t="shared" si="6"/>
        <v>C</v>
      </c>
      <c r="U26" s="36">
        <v>74</v>
      </c>
      <c r="V26" s="37" t="str">
        <f t="shared" si="7"/>
        <v>B</v>
      </c>
      <c r="W26" s="36">
        <v>26</v>
      </c>
      <c r="X26" s="37" t="str">
        <f t="shared" si="8"/>
        <v>D</v>
      </c>
      <c r="Y26" s="36">
        <v>29</v>
      </c>
      <c r="Z26" s="37" t="str">
        <f t="shared" si="9"/>
        <v>D</v>
      </c>
      <c r="AA26" s="37" t="s">
        <v>27</v>
      </c>
      <c r="AB26" s="37" t="s">
        <v>27</v>
      </c>
      <c r="AC26" s="37" t="s">
        <v>27</v>
      </c>
      <c r="AD26" s="37" t="s">
        <v>28</v>
      </c>
      <c r="AE26" s="37"/>
      <c r="AF26" s="39">
        <f t="shared" si="10"/>
        <v>380</v>
      </c>
      <c r="AG26" s="39">
        <f t="shared" si="11"/>
        <v>42.22222222222222</v>
      </c>
      <c r="AH26" s="96">
        <f t="shared" si="12"/>
        <v>42.22222222222222</v>
      </c>
      <c r="AI26" s="37" t="str">
        <f t="shared" si="13"/>
        <v>C</v>
      </c>
      <c r="AJ26" s="37">
        <f t="shared" si="14"/>
        <v>2</v>
      </c>
      <c r="AK26" s="40">
        <f t="shared" si="15"/>
        <v>21</v>
      </c>
      <c r="AL26" s="37">
        <f t="shared" si="16"/>
        <v>0</v>
      </c>
      <c r="AM26" s="39">
        <f t="shared" si="17"/>
        <v>0</v>
      </c>
      <c r="AN26" s="39">
        <f t="shared" si="18"/>
        <v>0</v>
      </c>
      <c r="AO26" s="39">
        <f t="shared" si="19"/>
        <v>5</v>
      </c>
      <c r="AP26" s="39">
        <f t="shared" si="20"/>
        <v>2</v>
      </c>
      <c r="AQ26" s="39">
        <f t="shared" si="21"/>
        <v>0</v>
      </c>
    </row>
    <row r="27" spans="1:43" s="41" customFormat="1" ht="27">
      <c r="A27" s="42">
        <v>22</v>
      </c>
      <c r="B27" s="83" t="s">
        <v>98</v>
      </c>
      <c r="C27" s="101" t="s">
        <v>47</v>
      </c>
      <c r="D27" s="43" t="s">
        <v>27</v>
      </c>
      <c r="E27" s="36">
        <v>49.5</v>
      </c>
      <c r="F27" s="37" t="str">
        <f t="shared" si="0"/>
        <v>C</v>
      </c>
      <c r="G27" s="36">
        <v>42.5</v>
      </c>
      <c r="H27" s="37" t="str">
        <f t="shared" si="1"/>
        <v>C</v>
      </c>
      <c r="I27" s="36" t="s">
        <v>32</v>
      </c>
      <c r="J27" s="36">
        <v>33</v>
      </c>
      <c r="K27" s="37" t="str">
        <f t="shared" si="2"/>
        <v>D</v>
      </c>
      <c r="L27" s="36">
        <v>16</v>
      </c>
      <c r="M27" s="37" t="str">
        <f t="shared" si="3"/>
        <v>E</v>
      </c>
      <c r="N27" s="37" t="s">
        <v>31</v>
      </c>
      <c r="O27" s="36">
        <v>33</v>
      </c>
      <c r="P27" s="37" t="str">
        <f t="shared" si="4"/>
        <v>D</v>
      </c>
      <c r="Q27" s="38">
        <v>22</v>
      </c>
      <c r="R27" s="38">
        <v>27</v>
      </c>
      <c r="S27" s="39">
        <f t="shared" si="5"/>
        <v>60</v>
      </c>
      <c r="T27" s="37" t="str">
        <f t="shared" si="6"/>
        <v>B</v>
      </c>
      <c r="U27" s="36">
        <v>51</v>
      </c>
      <c r="V27" s="37" t="str">
        <f t="shared" si="7"/>
        <v>C</v>
      </c>
      <c r="W27" s="36">
        <v>40</v>
      </c>
      <c r="X27" s="37" t="str">
        <f t="shared" si="8"/>
        <v>C</v>
      </c>
      <c r="Y27" s="36">
        <v>49</v>
      </c>
      <c r="Z27" s="37" t="str">
        <f t="shared" si="9"/>
        <v>C</v>
      </c>
      <c r="AA27" s="37" t="s">
        <v>32</v>
      </c>
      <c r="AB27" s="37" t="s">
        <v>32</v>
      </c>
      <c r="AC27" s="37" t="s">
        <v>27</v>
      </c>
      <c r="AD27" s="37" t="s">
        <v>27</v>
      </c>
      <c r="AE27" s="37"/>
      <c r="AF27" s="39">
        <f t="shared" si="10"/>
        <v>374</v>
      </c>
      <c r="AG27" s="39">
        <f t="shared" si="11"/>
        <v>41.55555555555556</v>
      </c>
      <c r="AH27" s="96">
        <f t="shared" si="12"/>
        <v>41.55555555555556</v>
      </c>
      <c r="AI27" s="37" t="str">
        <f t="shared" si="13"/>
        <v>C</v>
      </c>
      <c r="AJ27" s="37">
        <f t="shared" si="14"/>
        <v>3</v>
      </c>
      <c r="AK27" s="40">
        <f t="shared" si="15"/>
        <v>22</v>
      </c>
      <c r="AL27" s="37">
        <f t="shared" si="16"/>
        <v>0</v>
      </c>
      <c r="AM27" s="39">
        <f t="shared" si="17"/>
        <v>0</v>
      </c>
      <c r="AN27" s="39">
        <f t="shared" si="18"/>
        <v>1</v>
      </c>
      <c r="AO27" s="39">
        <f t="shared" si="19"/>
        <v>3</v>
      </c>
      <c r="AP27" s="39">
        <f t="shared" si="20"/>
        <v>2</v>
      </c>
      <c r="AQ27" s="39">
        <f t="shared" si="21"/>
        <v>1</v>
      </c>
    </row>
    <row r="28" spans="1:43" s="41" customFormat="1" ht="27">
      <c r="A28" s="42">
        <v>23</v>
      </c>
      <c r="B28" s="83" t="s">
        <v>119</v>
      </c>
      <c r="C28" s="101" t="s">
        <v>66</v>
      </c>
      <c r="D28" s="35" t="s">
        <v>27</v>
      </c>
      <c r="E28" s="36">
        <v>42.5</v>
      </c>
      <c r="F28" s="37" t="str">
        <f t="shared" si="0"/>
        <v>C</v>
      </c>
      <c r="G28" s="36">
        <v>37.25</v>
      </c>
      <c r="H28" s="37" t="str">
        <f t="shared" si="1"/>
        <v>D</v>
      </c>
      <c r="I28" s="36" t="s">
        <v>27</v>
      </c>
      <c r="J28" s="36">
        <v>32</v>
      </c>
      <c r="K28" s="37" t="str">
        <f t="shared" si="2"/>
        <v>D</v>
      </c>
      <c r="L28" s="36">
        <v>41</v>
      </c>
      <c r="M28" s="37" t="str">
        <f t="shared" si="3"/>
        <v>C</v>
      </c>
      <c r="N28" s="37" t="s">
        <v>32</v>
      </c>
      <c r="O28" s="36">
        <v>40</v>
      </c>
      <c r="P28" s="37" t="str">
        <f t="shared" si="4"/>
        <v>C</v>
      </c>
      <c r="Q28" s="38">
        <v>14</v>
      </c>
      <c r="R28" s="38">
        <v>10</v>
      </c>
      <c r="S28" s="39">
        <f t="shared" si="5"/>
        <v>31</v>
      </c>
      <c r="T28" s="37" t="str">
        <f t="shared" si="6"/>
        <v>D</v>
      </c>
      <c r="U28" s="36">
        <v>76</v>
      </c>
      <c r="V28" s="37" t="str">
        <f t="shared" si="7"/>
        <v>B</v>
      </c>
      <c r="W28" s="36">
        <v>31</v>
      </c>
      <c r="X28" s="37" t="str">
        <f t="shared" si="8"/>
        <v>D</v>
      </c>
      <c r="Y28" s="36">
        <v>37</v>
      </c>
      <c r="Z28" s="37" t="str">
        <f t="shared" si="9"/>
        <v>D</v>
      </c>
      <c r="AA28" s="37" t="s">
        <v>27</v>
      </c>
      <c r="AB28" s="37" t="s">
        <v>32</v>
      </c>
      <c r="AC28" s="37" t="s">
        <v>27</v>
      </c>
      <c r="AD28" s="37" t="s">
        <v>27</v>
      </c>
      <c r="AE28" s="37"/>
      <c r="AF28" s="39">
        <f t="shared" si="10"/>
        <v>367.75</v>
      </c>
      <c r="AG28" s="39">
        <f t="shared" si="11"/>
        <v>40.861111111111114</v>
      </c>
      <c r="AH28" s="96">
        <f t="shared" si="12"/>
        <v>40.861111111111114</v>
      </c>
      <c r="AI28" s="37" t="str">
        <f t="shared" si="13"/>
        <v>C</v>
      </c>
      <c r="AJ28" s="37">
        <f t="shared" si="14"/>
        <v>4</v>
      </c>
      <c r="AK28" s="40">
        <f t="shared" si="15"/>
        <v>23</v>
      </c>
      <c r="AL28" s="37">
        <f t="shared" si="16"/>
        <v>0</v>
      </c>
      <c r="AM28" s="39">
        <f t="shared" si="17"/>
        <v>0</v>
      </c>
      <c r="AN28" s="39">
        <f t="shared" si="18"/>
        <v>0</v>
      </c>
      <c r="AO28" s="39">
        <f t="shared" si="19"/>
        <v>3</v>
      </c>
      <c r="AP28" s="39">
        <f t="shared" si="20"/>
        <v>4</v>
      </c>
      <c r="AQ28" s="39">
        <f t="shared" si="21"/>
        <v>0</v>
      </c>
    </row>
    <row r="29" spans="1:43" s="41" customFormat="1" ht="27">
      <c r="A29" s="42">
        <v>24</v>
      </c>
      <c r="B29" s="83" t="s">
        <v>91</v>
      </c>
      <c r="C29" s="101" t="s">
        <v>39</v>
      </c>
      <c r="D29" s="43" t="s">
        <v>27</v>
      </c>
      <c r="E29" s="36">
        <v>32.5</v>
      </c>
      <c r="F29" s="37" t="str">
        <f t="shared" si="0"/>
        <v>D</v>
      </c>
      <c r="G29" s="36">
        <v>57.5</v>
      </c>
      <c r="H29" s="37" t="str">
        <f t="shared" si="1"/>
        <v>C</v>
      </c>
      <c r="I29" s="36" t="s">
        <v>32</v>
      </c>
      <c r="J29" s="36">
        <v>39</v>
      </c>
      <c r="K29" s="37" t="str">
        <f t="shared" si="2"/>
        <v>D</v>
      </c>
      <c r="L29" s="36">
        <v>27</v>
      </c>
      <c r="M29" s="37" t="str">
        <f t="shared" si="3"/>
        <v>D</v>
      </c>
      <c r="N29" s="37" t="s">
        <v>31</v>
      </c>
      <c r="O29" s="36">
        <v>39</v>
      </c>
      <c r="P29" s="37" t="str">
        <f t="shared" si="4"/>
        <v>D</v>
      </c>
      <c r="Q29" s="38">
        <v>17</v>
      </c>
      <c r="R29" s="38">
        <v>20</v>
      </c>
      <c r="S29" s="39">
        <f t="shared" si="5"/>
        <v>45.5</v>
      </c>
      <c r="T29" s="37" t="str">
        <f t="shared" si="6"/>
        <v>C</v>
      </c>
      <c r="U29" s="36">
        <v>65</v>
      </c>
      <c r="V29" s="37" t="str">
        <f t="shared" si="7"/>
        <v>B</v>
      </c>
      <c r="W29" s="36">
        <v>29</v>
      </c>
      <c r="X29" s="37" t="str">
        <f t="shared" si="8"/>
        <v>D</v>
      </c>
      <c r="Y29" s="36">
        <v>32</v>
      </c>
      <c r="Z29" s="37" t="str">
        <f t="shared" si="9"/>
        <v>D</v>
      </c>
      <c r="AA29" s="37" t="s">
        <v>27</v>
      </c>
      <c r="AB29" s="37" t="s">
        <v>32</v>
      </c>
      <c r="AC29" s="37" t="s">
        <v>27</v>
      </c>
      <c r="AD29" s="37" t="s">
        <v>28</v>
      </c>
      <c r="AE29" s="37"/>
      <c r="AF29" s="39">
        <f t="shared" si="10"/>
        <v>366.5</v>
      </c>
      <c r="AG29" s="39">
        <f t="shared" si="11"/>
        <v>40.72222222222222</v>
      </c>
      <c r="AH29" s="96">
        <f t="shared" si="12"/>
        <v>40.72222222222222</v>
      </c>
      <c r="AI29" s="37" t="str">
        <f t="shared" si="13"/>
        <v>C</v>
      </c>
      <c r="AJ29" s="37">
        <f t="shared" si="14"/>
        <v>5</v>
      </c>
      <c r="AK29" s="40">
        <f t="shared" si="15"/>
        <v>24</v>
      </c>
      <c r="AL29" s="37">
        <f t="shared" si="16"/>
        <v>0</v>
      </c>
      <c r="AM29" s="39">
        <f t="shared" si="17"/>
        <v>0</v>
      </c>
      <c r="AN29" s="39">
        <f t="shared" si="18"/>
        <v>0</v>
      </c>
      <c r="AO29" s="39">
        <f t="shared" si="19"/>
        <v>2</v>
      </c>
      <c r="AP29" s="39">
        <f t="shared" si="20"/>
        <v>5</v>
      </c>
      <c r="AQ29" s="39">
        <f t="shared" si="21"/>
        <v>0</v>
      </c>
    </row>
    <row r="30" spans="1:43" s="41" customFormat="1" ht="24" customHeight="1">
      <c r="A30" s="42">
        <v>25</v>
      </c>
      <c r="B30" s="83" t="s">
        <v>88</v>
      </c>
      <c r="C30" s="101" t="s">
        <v>36</v>
      </c>
      <c r="D30" s="43" t="s">
        <v>27</v>
      </c>
      <c r="E30" s="36">
        <v>48.75</v>
      </c>
      <c r="F30" s="37" t="str">
        <f t="shared" si="0"/>
        <v>C</v>
      </c>
      <c r="G30" s="36">
        <v>47</v>
      </c>
      <c r="H30" s="37" t="str">
        <f t="shared" si="1"/>
        <v>C</v>
      </c>
      <c r="I30" s="36" t="s">
        <v>31</v>
      </c>
      <c r="J30" s="36">
        <v>31</v>
      </c>
      <c r="K30" s="37" t="str">
        <f t="shared" si="2"/>
        <v>D</v>
      </c>
      <c r="L30" s="36">
        <v>21</v>
      </c>
      <c r="M30" s="37" t="str">
        <f t="shared" si="3"/>
        <v>D</v>
      </c>
      <c r="N30" s="37" t="s">
        <v>31</v>
      </c>
      <c r="O30" s="36">
        <v>30</v>
      </c>
      <c r="P30" s="37" t="str">
        <f t="shared" si="4"/>
        <v>D</v>
      </c>
      <c r="Q30" s="38">
        <v>13</v>
      </c>
      <c r="R30" s="38">
        <v>6</v>
      </c>
      <c r="S30" s="39">
        <f t="shared" si="5"/>
        <v>25.5</v>
      </c>
      <c r="T30" s="37" t="str">
        <f t="shared" si="6"/>
        <v>D</v>
      </c>
      <c r="U30" s="36">
        <v>80</v>
      </c>
      <c r="V30" s="37" t="str">
        <f t="shared" si="7"/>
        <v>A</v>
      </c>
      <c r="W30" s="36">
        <v>35</v>
      </c>
      <c r="X30" s="37" t="str">
        <f t="shared" si="8"/>
        <v>D</v>
      </c>
      <c r="Y30" s="36">
        <v>48</v>
      </c>
      <c r="Z30" s="37" t="str">
        <f t="shared" si="9"/>
        <v>C</v>
      </c>
      <c r="AA30" s="37" t="s">
        <v>27</v>
      </c>
      <c r="AB30" s="37" t="s">
        <v>32</v>
      </c>
      <c r="AC30" s="37" t="s">
        <v>27</v>
      </c>
      <c r="AD30" s="37" t="s">
        <v>27</v>
      </c>
      <c r="AE30" s="37"/>
      <c r="AF30" s="39">
        <f t="shared" si="10"/>
        <v>366.25</v>
      </c>
      <c r="AG30" s="39">
        <f t="shared" si="11"/>
        <v>40.69444444444444</v>
      </c>
      <c r="AH30" s="96">
        <f t="shared" si="12"/>
        <v>40.69444444444444</v>
      </c>
      <c r="AI30" s="37" t="str">
        <f t="shared" si="13"/>
        <v>C</v>
      </c>
      <c r="AJ30" s="37">
        <f t="shared" si="14"/>
        <v>5</v>
      </c>
      <c r="AK30" s="40">
        <f t="shared" si="15"/>
        <v>25</v>
      </c>
      <c r="AL30" s="37">
        <f t="shared" si="16"/>
        <v>0</v>
      </c>
      <c r="AM30" s="39">
        <f t="shared" si="17"/>
        <v>0</v>
      </c>
      <c r="AN30" s="39">
        <f t="shared" si="18"/>
        <v>0</v>
      </c>
      <c r="AO30" s="39">
        <f t="shared" si="19"/>
        <v>2</v>
      </c>
      <c r="AP30" s="39">
        <f t="shared" si="20"/>
        <v>5</v>
      </c>
      <c r="AQ30" s="39">
        <f t="shared" si="21"/>
        <v>0</v>
      </c>
    </row>
    <row r="31" spans="1:43" s="41" customFormat="1" ht="28.5" customHeight="1">
      <c r="A31" s="42">
        <v>26</v>
      </c>
      <c r="B31" s="83" t="s">
        <v>96</v>
      </c>
      <c r="C31" s="101" t="s">
        <v>45</v>
      </c>
      <c r="D31" s="43" t="s">
        <v>32</v>
      </c>
      <c r="E31" s="36">
        <v>44.5</v>
      </c>
      <c r="F31" s="37" t="str">
        <f t="shared" si="0"/>
        <v>C</v>
      </c>
      <c r="G31" s="36">
        <v>25.25</v>
      </c>
      <c r="H31" s="37" t="str">
        <f t="shared" si="1"/>
        <v>D</v>
      </c>
      <c r="I31" s="36" t="s">
        <v>32</v>
      </c>
      <c r="J31" s="36">
        <v>41</v>
      </c>
      <c r="K31" s="37" t="str">
        <f t="shared" si="2"/>
        <v>C</v>
      </c>
      <c r="L31" s="36">
        <v>30</v>
      </c>
      <c r="M31" s="37" t="str">
        <f t="shared" si="3"/>
        <v>D</v>
      </c>
      <c r="N31" s="37" t="s">
        <v>32</v>
      </c>
      <c r="O31" s="36">
        <v>35</v>
      </c>
      <c r="P31" s="37" t="str">
        <f t="shared" si="4"/>
        <v>D</v>
      </c>
      <c r="Q31" s="38">
        <v>21</v>
      </c>
      <c r="R31" s="38">
        <v>11</v>
      </c>
      <c r="S31" s="39">
        <f t="shared" si="5"/>
        <v>42.5</v>
      </c>
      <c r="T31" s="37" t="str">
        <f t="shared" si="6"/>
        <v>D</v>
      </c>
      <c r="U31" s="36">
        <v>70</v>
      </c>
      <c r="V31" s="37" t="str">
        <f t="shared" si="7"/>
        <v>B</v>
      </c>
      <c r="W31" s="36">
        <v>33</v>
      </c>
      <c r="X31" s="37" t="str">
        <f t="shared" si="8"/>
        <v>D</v>
      </c>
      <c r="Y31" s="36">
        <v>40</v>
      </c>
      <c r="Z31" s="37" t="str">
        <f t="shared" si="9"/>
        <v>C</v>
      </c>
      <c r="AA31" s="37" t="s">
        <v>27</v>
      </c>
      <c r="AB31" s="37" t="s">
        <v>28</v>
      </c>
      <c r="AC31" s="37" t="s">
        <v>27</v>
      </c>
      <c r="AD31" s="37" t="s">
        <v>27</v>
      </c>
      <c r="AE31" s="37"/>
      <c r="AF31" s="39">
        <f t="shared" si="10"/>
        <v>361.25</v>
      </c>
      <c r="AG31" s="39">
        <f t="shared" si="11"/>
        <v>40.138888888888886</v>
      </c>
      <c r="AH31" s="96">
        <f t="shared" si="12"/>
        <v>40.138888888888886</v>
      </c>
      <c r="AI31" s="37" t="str">
        <f t="shared" si="13"/>
        <v>C</v>
      </c>
      <c r="AJ31" s="37">
        <f t="shared" si="14"/>
        <v>5</v>
      </c>
      <c r="AK31" s="40">
        <f t="shared" si="15"/>
        <v>26</v>
      </c>
      <c r="AL31" s="37">
        <f t="shared" si="16"/>
        <v>0</v>
      </c>
      <c r="AM31" s="39">
        <f t="shared" si="17"/>
        <v>0</v>
      </c>
      <c r="AN31" s="39">
        <f t="shared" si="18"/>
        <v>0</v>
      </c>
      <c r="AO31" s="39">
        <f t="shared" si="19"/>
        <v>2</v>
      </c>
      <c r="AP31" s="39">
        <f t="shared" si="20"/>
        <v>5</v>
      </c>
      <c r="AQ31" s="39">
        <f t="shared" si="21"/>
        <v>0</v>
      </c>
    </row>
    <row r="32" spans="1:43" s="41" customFormat="1" ht="27">
      <c r="A32" s="42">
        <v>27</v>
      </c>
      <c r="B32" s="83" t="s">
        <v>105</v>
      </c>
      <c r="C32" s="101" t="s">
        <v>54</v>
      </c>
      <c r="D32" s="43" t="s">
        <v>32</v>
      </c>
      <c r="E32" s="36">
        <v>48</v>
      </c>
      <c r="F32" s="37" t="str">
        <f t="shared" si="0"/>
        <v>C</v>
      </c>
      <c r="G32" s="36">
        <v>40</v>
      </c>
      <c r="H32" s="37" t="str">
        <f t="shared" si="1"/>
        <v>C</v>
      </c>
      <c r="I32" s="36" t="s">
        <v>27</v>
      </c>
      <c r="J32" s="36">
        <v>49</v>
      </c>
      <c r="K32" s="37" t="str">
        <f t="shared" si="2"/>
        <v>C</v>
      </c>
      <c r="L32" s="36">
        <v>9</v>
      </c>
      <c r="M32" s="37" t="str">
        <f t="shared" si="3"/>
        <v>E</v>
      </c>
      <c r="N32" s="37" t="s">
        <v>31</v>
      </c>
      <c r="O32" s="36">
        <v>42</v>
      </c>
      <c r="P32" s="37" t="str">
        <f t="shared" si="4"/>
        <v>C</v>
      </c>
      <c r="Q32" s="38">
        <v>12</v>
      </c>
      <c r="R32" s="38">
        <v>13</v>
      </c>
      <c r="S32" s="39">
        <f t="shared" si="5"/>
        <v>31</v>
      </c>
      <c r="T32" s="37" t="str">
        <f t="shared" si="6"/>
        <v>D</v>
      </c>
      <c r="U32" s="36">
        <v>65</v>
      </c>
      <c r="V32" s="37" t="str">
        <f t="shared" si="7"/>
        <v>B</v>
      </c>
      <c r="W32" s="36">
        <v>25</v>
      </c>
      <c r="X32" s="37" t="str">
        <f t="shared" si="8"/>
        <v>D</v>
      </c>
      <c r="Y32" s="36">
        <v>44</v>
      </c>
      <c r="Z32" s="37" t="str">
        <f t="shared" si="9"/>
        <v>C</v>
      </c>
      <c r="AA32" s="37" t="s">
        <v>28</v>
      </c>
      <c r="AB32" s="37" t="s">
        <v>27</v>
      </c>
      <c r="AC32" s="37" t="s">
        <v>27</v>
      </c>
      <c r="AD32" s="37" t="s">
        <v>32</v>
      </c>
      <c r="AE32" s="37"/>
      <c r="AF32" s="39">
        <f t="shared" si="10"/>
        <v>353</v>
      </c>
      <c r="AG32" s="39">
        <f t="shared" si="11"/>
        <v>39.22222222222222</v>
      </c>
      <c r="AH32" s="96">
        <f t="shared" si="12"/>
        <v>39.22222222222222</v>
      </c>
      <c r="AI32" s="37" t="str">
        <f t="shared" si="13"/>
        <v>D</v>
      </c>
      <c r="AJ32" s="37">
        <f t="shared" si="14"/>
        <v>3</v>
      </c>
      <c r="AK32" s="40">
        <f t="shared" si="15"/>
        <v>27</v>
      </c>
      <c r="AL32" s="37">
        <f t="shared" si="16"/>
        <v>0</v>
      </c>
      <c r="AM32" s="39">
        <f t="shared" si="17"/>
        <v>0</v>
      </c>
      <c r="AN32" s="39">
        <f t="shared" si="18"/>
        <v>0</v>
      </c>
      <c r="AO32" s="39">
        <f t="shared" si="19"/>
        <v>4</v>
      </c>
      <c r="AP32" s="39">
        <f t="shared" si="20"/>
        <v>2</v>
      </c>
      <c r="AQ32" s="39">
        <f t="shared" si="21"/>
        <v>1</v>
      </c>
    </row>
    <row r="33" spans="1:43" s="41" customFormat="1" ht="27">
      <c r="A33" s="42">
        <v>28</v>
      </c>
      <c r="B33" s="83" t="s">
        <v>84</v>
      </c>
      <c r="C33" s="101" t="s">
        <v>34</v>
      </c>
      <c r="D33" s="43" t="s">
        <v>27</v>
      </c>
      <c r="E33" s="36">
        <v>40</v>
      </c>
      <c r="F33" s="37" t="str">
        <f t="shared" si="0"/>
        <v>C</v>
      </c>
      <c r="G33" s="36">
        <v>42</v>
      </c>
      <c r="H33" s="37" t="str">
        <f t="shared" si="1"/>
        <v>C</v>
      </c>
      <c r="I33" s="36" t="s">
        <v>27</v>
      </c>
      <c r="J33" s="36">
        <v>35</v>
      </c>
      <c r="K33" s="37" t="str">
        <f t="shared" si="2"/>
        <v>D</v>
      </c>
      <c r="L33" s="36">
        <v>34</v>
      </c>
      <c r="M33" s="37" t="str">
        <f t="shared" si="3"/>
        <v>D</v>
      </c>
      <c r="N33" s="37" t="s">
        <v>31</v>
      </c>
      <c r="O33" s="36">
        <v>29</v>
      </c>
      <c r="P33" s="37" t="str">
        <f t="shared" si="4"/>
        <v>D</v>
      </c>
      <c r="Q33" s="38">
        <v>18</v>
      </c>
      <c r="R33" s="38">
        <v>20</v>
      </c>
      <c r="S33" s="39">
        <f t="shared" si="5"/>
        <v>47</v>
      </c>
      <c r="T33" s="37" t="str">
        <f t="shared" si="6"/>
        <v>C</v>
      </c>
      <c r="U33" s="36">
        <v>62</v>
      </c>
      <c r="V33" s="37" t="str">
        <f t="shared" si="7"/>
        <v>B</v>
      </c>
      <c r="W33" s="36">
        <v>28</v>
      </c>
      <c r="X33" s="37" t="str">
        <f t="shared" si="8"/>
        <v>D</v>
      </c>
      <c r="Y33" s="36">
        <v>35</v>
      </c>
      <c r="Z33" s="37" t="str">
        <f t="shared" si="9"/>
        <v>D</v>
      </c>
      <c r="AA33" s="37" t="s">
        <v>27</v>
      </c>
      <c r="AB33" s="37" t="s">
        <v>32</v>
      </c>
      <c r="AC33" s="37" t="s">
        <v>27</v>
      </c>
      <c r="AD33" s="37" t="s">
        <v>27</v>
      </c>
      <c r="AE33" s="37"/>
      <c r="AF33" s="39">
        <f t="shared" si="10"/>
        <v>352</v>
      </c>
      <c r="AG33" s="39">
        <f t="shared" si="11"/>
        <v>39.111111111111114</v>
      </c>
      <c r="AH33" s="96">
        <f t="shared" si="12"/>
        <v>39.111111111111114</v>
      </c>
      <c r="AI33" s="37" t="str">
        <f t="shared" si="13"/>
        <v>D</v>
      </c>
      <c r="AJ33" s="37">
        <f t="shared" si="14"/>
        <v>4</v>
      </c>
      <c r="AK33" s="40">
        <f t="shared" si="15"/>
        <v>28</v>
      </c>
      <c r="AL33" s="37">
        <f t="shared" si="16"/>
        <v>0</v>
      </c>
      <c r="AM33" s="39">
        <f t="shared" si="17"/>
        <v>0</v>
      </c>
      <c r="AN33" s="39">
        <f t="shared" si="18"/>
        <v>0</v>
      </c>
      <c r="AO33" s="39">
        <f t="shared" si="19"/>
        <v>3</v>
      </c>
      <c r="AP33" s="39">
        <f t="shared" si="20"/>
        <v>4</v>
      </c>
      <c r="AQ33" s="39">
        <f t="shared" si="21"/>
        <v>0</v>
      </c>
    </row>
    <row r="34" spans="1:43" s="41" customFormat="1" ht="27">
      <c r="A34" s="42">
        <v>29</v>
      </c>
      <c r="B34" s="83" t="s">
        <v>82</v>
      </c>
      <c r="C34" s="101" t="s">
        <v>30</v>
      </c>
      <c r="D34" s="43" t="s">
        <v>32</v>
      </c>
      <c r="E34" s="36">
        <v>41</v>
      </c>
      <c r="F34" s="37" t="str">
        <f t="shared" si="0"/>
        <v>C</v>
      </c>
      <c r="G34" s="36">
        <v>9.5</v>
      </c>
      <c r="H34" s="37" t="str">
        <f t="shared" si="1"/>
        <v>E</v>
      </c>
      <c r="I34" s="36" t="s">
        <v>27</v>
      </c>
      <c r="J34" s="36">
        <v>28</v>
      </c>
      <c r="K34" s="37" t="str">
        <f t="shared" si="2"/>
        <v>D</v>
      </c>
      <c r="L34" s="36">
        <v>20</v>
      </c>
      <c r="M34" s="37" t="str">
        <f t="shared" si="3"/>
        <v>D</v>
      </c>
      <c r="N34" s="37" t="s">
        <v>31</v>
      </c>
      <c r="O34" s="36">
        <v>27</v>
      </c>
      <c r="P34" s="37" t="str">
        <f t="shared" si="4"/>
        <v>D</v>
      </c>
      <c r="Q34" s="38">
        <v>11</v>
      </c>
      <c r="R34" s="38">
        <v>6</v>
      </c>
      <c r="S34" s="39">
        <f t="shared" si="5"/>
        <v>22.5</v>
      </c>
      <c r="T34" s="37" t="str">
        <f t="shared" si="6"/>
        <v>D</v>
      </c>
      <c r="U34" s="36">
        <v>63</v>
      </c>
      <c r="V34" s="37" t="str">
        <f t="shared" si="7"/>
        <v>B</v>
      </c>
      <c r="W34" s="36">
        <v>33</v>
      </c>
      <c r="X34" s="37" t="str">
        <f t="shared" si="8"/>
        <v>D</v>
      </c>
      <c r="Y34" s="36">
        <v>41</v>
      </c>
      <c r="Z34" s="37" t="str">
        <f t="shared" si="9"/>
        <v>C</v>
      </c>
      <c r="AA34" s="37" t="s">
        <v>32</v>
      </c>
      <c r="AB34" s="37" t="s">
        <v>32</v>
      </c>
      <c r="AC34" s="37" t="s">
        <v>27</v>
      </c>
      <c r="AD34" s="37" t="s">
        <v>27</v>
      </c>
      <c r="AE34" s="37"/>
      <c r="AF34" s="39">
        <f t="shared" si="10"/>
        <v>285</v>
      </c>
      <c r="AG34" s="39">
        <f t="shared" si="11"/>
        <v>31.666666666666668</v>
      </c>
      <c r="AH34" s="96">
        <f t="shared" si="12"/>
        <v>31.666666666666668</v>
      </c>
      <c r="AI34" s="37" t="str">
        <f t="shared" si="13"/>
        <v>D</v>
      </c>
      <c r="AJ34" s="37">
        <f t="shared" si="14"/>
        <v>6</v>
      </c>
      <c r="AK34" s="40">
        <f t="shared" si="15"/>
        <v>29</v>
      </c>
      <c r="AL34" s="37">
        <f t="shared" si="16"/>
        <v>0</v>
      </c>
      <c r="AM34" s="39">
        <f t="shared" si="17"/>
        <v>0</v>
      </c>
      <c r="AN34" s="39">
        <f t="shared" si="18"/>
        <v>0</v>
      </c>
      <c r="AO34" s="39">
        <f t="shared" si="19"/>
        <v>1</v>
      </c>
      <c r="AP34" s="39">
        <f t="shared" si="20"/>
        <v>5</v>
      </c>
      <c r="AQ34" s="39">
        <f t="shared" si="21"/>
        <v>1</v>
      </c>
    </row>
    <row r="35" spans="1:43" s="41" customFormat="1" ht="27">
      <c r="A35" s="42">
        <v>30</v>
      </c>
      <c r="B35" s="83" t="s">
        <v>102</v>
      </c>
      <c r="C35" s="101" t="s">
        <v>51</v>
      </c>
      <c r="D35" s="43" t="s">
        <v>32</v>
      </c>
      <c r="E35" s="36">
        <v>44</v>
      </c>
      <c r="F35" s="37" t="str">
        <f t="shared" si="0"/>
        <v>C</v>
      </c>
      <c r="G35" s="36">
        <v>40</v>
      </c>
      <c r="H35" s="37" t="str">
        <f t="shared" si="1"/>
        <v>C</v>
      </c>
      <c r="I35" s="36" t="s">
        <v>32</v>
      </c>
      <c r="J35" s="36">
        <v>30</v>
      </c>
      <c r="K35" s="37" t="str">
        <f t="shared" si="2"/>
        <v>D</v>
      </c>
      <c r="L35" s="36">
        <v>8</v>
      </c>
      <c r="M35" s="37" t="str">
        <f t="shared" si="3"/>
        <v>E</v>
      </c>
      <c r="N35" s="37" t="s">
        <v>31</v>
      </c>
      <c r="O35" s="36">
        <v>24</v>
      </c>
      <c r="P35" s="37" t="str">
        <f t="shared" si="4"/>
        <v>D</v>
      </c>
      <c r="Q35" s="38">
        <v>8</v>
      </c>
      <c r="R35" s="38">
        <v>1</v>
      </c>
      <c r="S35" s="39">
        <f t="shared" si="5"/>
        <v>13</v>
      </c>
      <c r="T35" s="37" t="str">
        <f t="shared" si="6"/>
        <v>E</v>
      </c>
      <c r="U35" s="36">
        <v>60</v>
      </c>
      <c r="V35" s="37" t="str">
        <f t="shared" si="7"/>
        <v>B</v>
      </c>
      <c r="W35" s="36">
        <v>25</v>
      </c>
      <c r="X35" s="37" t="str">
        <f t="shared" si="8"/>
        <v>D</v>
      </c>
      <c r="Y35" s="36">
        <v>38</v>
      </c>
      <c r="Z35" s="37" t="str">
        <f t="shared" si="9"/>
        <v>D</v>
      </c>
      <c r="AA35" s="37" t="s">
        <v>32</v>
      </c>
      <c r="AB35" s="37" t="s">
        <v>32</v>
      </c>
      <c r="AC35" s="37" t="s">
        <v>27</v>
      </c>
      <c r="AD35" s="37" t="s">
        <v>32</v>
      </c>
      <c r="AE35" s="37"/>
      <c r="AF35" s="39">
        <f t="shared" si="10"/>
        <v>282</v>
      </c>
      <c r="AG35" s="39">
        <f t="shared" si="11"/>
        <v>31.333333333333332</v>
      </c>
      <c r="AH35" s="96">
        <f t="shared" si="12"/>
        <v>31.333333333333332</v>
      </c>
      <c r="AI35" s="37" t="str">
        <f t="shared" si="13"/>
        <v>D</v>
      </c>
      <c r="AJ35" s="37">
        <f t="shared" si="14"/>
        <v>5</v>
      </c>
      <c r="AK35" s="40">
        <f t="shared" si="15"/>
        <v>30</v>
      </c>
      <c r="AL35" s="37">
        <f t="shared" si="16"/>
        <v>0</v>
      </c>
      <c r="AM35" s="39">
        <f t="shared" si="17"/>
        <v>0</v>
      </c>
      <c r="AN35" s="39">
        <f t="shared" si="18"/>
        <v>0</v>
      </c>
      <c r="AO35" s="39">
        <f t="shared" si="19"/>
        <v>2</v>
      </c>
      <c r="AP35" s="39">
        <f t="shared" si="20"/>
        <v>3</v>
      </c>
      <c r="AQ35" s="39">
        <f t="shared" si="21"/>
        <v>2</v>
      </c>
    </row>
    <row r="36" spans="1:43" s="41" customFormat="1" ht="27">
      <c r="A36" s="42">
        <v>31</v>
      </c>
      <c r="B36" s="83" t="s">
        <v>89</v>
      </c>
      <c r="C36" s="101" t="s">
        <v>37</v>
      </c>
      <c r="D36" s="43" t="s">
        <v>32</v>
      </c>
      <c r="E36" s="36">
        <v>21.75</v>
      </c>
      <c r="F36" s="37" t="str">
        <f t="shared" si="0"/>
        <v>D</v>
      </c>
      <c r="G36" s="36">
        <v>13</v>
      </c>
      <c r="H36" s="37" t="str">
        <f t="shared" si="1"/>
        <v>E</v>
      </c>
      <c r="I36" s="36" t="s">
        <v>31</v>
      </c>
      <c r="J36" s="36">
        <v>31</v>
      </c>
      <c r="K36" s="37" t="str">
        <f t="shared" si="2"/>
        <v>D</v>
      </c>
      <c r="L36" s="36">
        <v>13</v>
      </c>
      <c r="M36" s="37" t="str">
        <f t="shared" si="3"/>
        <v>E</v>
      </c>
      <c r="N36" s="37" t="s">
        <v>31</v>
      </c>
      <c r="O36" s="36">
        <v>25</v>
      </c>
      <c r="P36" s="37" t="str">
        <f t="shared" si="4"/>
        <v>D</v>
      </c>
      <c r="Q36" s="38">
        <v>10</v>
      </c>
      <c r="R36" s="38">
        <v>3</v>
      </c>
      <c r="S36" s="39">
        <f t="shared" si="5"/>
        <v>18</v>
      </c>
      <c r="T36" s="37" t="str">
        <f t="shared" si="6"/>
        <v>E</v>
      </c>
      <c r="U36" s="36">
        <v>63</v>
      </c>
      <c r="V36" s="37" t="str">
        <f t="shared" si="7"/>
        <v>B</v>
      </c>
      <c r="W36" s="36">
        <v>23</v>
      </c>
      <c r="X36" s="37" t="str">
        <f t="shared" si="8"/>
        <v>D</v>
      </c>
      <c r="Y36" s="36">
        <v>33</v>
      </c>
      <c r="Z36" s="37" t="str">
        <f t="shared" si="9"/>
        <v>D</v>
      </c>
      <c r="AA36" s="37" t="s">
        <v>32</v>
      </c>
      <c r="AB36" s="37" t="s">
        <v>32</v>
      </c>
      <c r="AC36" s="37" t="s">
        <v>27</v>
      </c>
      <c r="AD36" s="37" t="s">
        <v>27</v>
      </c>
      <c r="AE36" s="37"/>
      <c r="AF36" s="39">
        <f t="shared" si="10"/>
        <v>240.75</v>
      </c>
      <c r="AG36" s="39">
        <f t="shared" si="11"/>
        <v>26.75</v>
      </c>
      <c r="AH36" s="96">
        <f t="shared" si="12"/>
        <v>26.75</v>
      </c>
      <c r="AI36" s="37" t="str">
        <f t="shared" si="13"/>
        <v>D</v>
      </c>
      <c r="AJ36" s="37">
        <f t="shared" si="14"/>
        <v>7</v>
      </c>
      <c r="AK36" s="40">
        <f t="shared" si="15"/>
        <v>31</v>
      </c>
      <c r="AL36" s="37">
        <f t="shared" si="16"/>
        <v>0</v>
      </c>
      <c r="AM36" s="39">
        <f t="shared" si="17"/>
        <v>0</v>
      </c>
      <c r="AN36" s="39">
        <f t="shared" si="18"/>
        <v>0</v>
      </c>
      <c r="AO36" s="39">
        <f t="shared" si="19"/>
        <v>0</v>
      </c>
      <c r="AP36" s="39">
        <f t="shared" si="20"/>
        <v>4</v>
      </c>
      <c r="AQ36" s="39">
        <f t="shared" si="21"/>
        <v>3</v>
      </c>
    </row>
    <row r="37" spans="1:43" s="41" customFormat="1" ht="27">
      <c r="A37" s="42">
        <v>32</v>
      </c>
      <c r="B37" s="83" t="s">
        <v>111</v>
      </c>
      <c r="C37" s="101" t="s">
        <v>131</v>
      </c>
      <c r="D37" s="43" t="s">
        <v>32</v>
      </c>
      <c r="E37" s="36">
        <v>20.5</v>
      </c>
      <c r="F37" s="37" t="str">
        <f t="shared" si="0"/>
        <v>D</v>
      </c>
      <c r="G37" s="36">
        <v>10.75</v>
      </c>
      <c r="H37" s="37" t="str">
        <f t="shared" si="1"/>
        <v>E</v>
      </c>
      <c r="I37" s="36" t="s">
        <v>32</v>
      </c>
      <c r="J37" s="36">
        <v>33</v>
      </c>
      <c r="K37" s="37" t="str">
        <f t="shared" si="2"/>
        <v>D</v>
      </c>
      <c r="L37" s="36">
        <v>15</v>
      </c>
      <c r="M37" s="37" t="str">
        <f t="shared" si="3"/>
        <v>E</v>
      </c>
      <c r="N37" s="37" t="s">
        <v>31</v>
      </c>
      <c r="O37" s="36">
        <v>23</v>
      </c>
      <c r="P37" s="37" t="str">
        <f t="shared" si="4"/>
        <v>D</v>
      </c>
      <c r="Q37" s="38">
        <v>9</v>
      </c>
      <c r="R37" s="38">
        <v>6</v>
      </c>
      <c r="S37" s="39">
        <f t="shared" si="5"/>
        <v>19.5</v>
      </c>
      <c r="T37" s="37" t="str">
        <f t="shared" si="6"/>
        <v>E</v>
      </c>
      <c r="U37" s="36">
        <v>45</v>
      </c>
      <c r="V37" s="37" t="str">
        <f t="shared" si="7"/>
        <v>C</v>
      </c>
      <c r="W37" s="36">
        <v>17</v>
      </c>
      <c r="X37" s="37" t="str">
        <f t="shared" si="8"/>
        <v>E</v>
      </c>
      <c r="Y37" s="36">
        <v>38</v>
      </c>
      <c r="Z37" s="37" t="str">
        <f t="shared" si="9"/>
        <v>D</v>
      </c>
      <c r="AA37" s="37" t="s">
        <v>27</v>
      </c>
      <c r="AB37" s="37" t="s">
        <v>32</v>
      </c>
      <c r="AC37" s="37" t="s">
        <v>27</v>
      </c>
      <c r="AD37" s="37" t="s">
        <v>27</v>
      </c>
      <c r="AE37" s="37"/>
      <c r="AF37" s="39">
        <f t="shared" si="10"/>
        <v>221.75</v>
      </c>
      <c r="AG37" s="39">
        <f t="shared" si="11"/>
        <v>24.63888888888889</v>
      </c>
      <c r="AH37" s="96">
        <f t="shared" si="12"/>
        <v>24.63888888888889</v>
      </c>
      <c r="AI37" s="37" t="str">
        <f t="shared" si="13"/>
        <v>D</v>
      </c>
      <c r="AJ37" s="37">
        <f t="shared" si="14"/>
        <v>7</v>
      </c>
      <c r="AK37" s="40">
        <f t="shared" si="15"/>
        <v>32</v>
      </c>
      <c r="AL37" s="37">
        <f t="shared" si="16"/>
        <v>0</v>
      </c>
      <c r="AM37" s="39">
        <f t="shared" si="17"/>
        <v>0</v>
      </c>
      <c r="AN37" s="39">
        <f t="shared" si="18"/>
        <v>0</v>
      </c>
      <c r="AO37" s="39">
        <f t="shared" si="19"/>
        <v>0</v>
      </c>
      <c r="AP37" s="39">
        <f t="shared" si="20"/>
        <v>3</v>
      </c>
      <c r="AQ37" s="39">
        <f t="shared" si="21"/>
        <v>4</v>
      </c>
    </row>
    <row r="38" spans="1:43" s="41" customFormat="1" ht="27">
      <c r="A38" s="42">
        <v>33</v>
      </c>
      <c r="B38" s="83" t="s">
        <v>97</v>
      </c>
      <c r="C38" s="101" t="s">
        <v>46</v>
      </c>
      <c r="D38" s="43" t="s">
        <v>31</v>
      </c>
      <c r="E38" s="36">
        <v>29</v>
      </c>
      <c r="F38" s="37" t="str">
        <f t="shared" si="0"/>
        <v>D</v>
      </c>
      <c r="G38" s="36">
        <v>2.5</v>
      </c>
      <c r="H38" s="37" t="str">
        <f t="shared" si="1"/>
        <v>E</v>
      </c>
      <c r="I38" s="36" t="s">
        <v>27</v>
      </c>
      <c r="J38" s="36">
        <v>43</v>
      </c>
      <c r="K38" s="37" t="str">
        <f t="shared" si="2"/>
        <v>C</v>
      </c>
      <c r="L38" s="36">
        <v>34</v>
      </c>
      <c r="M38" s="37" t="str">
        <f t="shared" si="3"/>
        <v>D</v>
      </c>
      <c r="N38" s="37" t="s">
        <v>31</v>
      </c>
      <c r="O38" s="36">
        <v>14</v>
      </c>
      <c r="P38" s="37" t="str">
        <f t="shared" si="4"/>
        <v>E</v>
      </c>
      <c r="Q38" s="38">
        <v>12</v>
      </c>
      <c r="R38" s="38">
        <v>0</v>
      </c>
      <c r="S38" s="39">
        <f t="shared" si="5"/>
        <v>18</v>
      </c>
      <c r="T38" s="37" t="str">
        <f t="shared" si="6"/>
        <v>E</v>
      </c>
      <c r="U38" s="36">
        <v>31</v>
      </c>
      <c r="V38" s="37" t="str">
        <f t="shared" si="7"/>
        <v>C</v>
      </c>
      <c r="W38" s="36">
        <v>25</v>
      </c>
      <c r="X38" s="37" t="str">
        <f t="shared" si="8"/>
        <v>D</v>
      </c>
      <c r="Y38" s="36">
        <v>24</v>
      </c>
      <c r="Z38" s="37" t="str">
        <f t="shared" si="9"/>
        <v>D</v>
      </c>
      <c r="AA38" s="37" t="s">
        <v>32</v>
      </c>
      <c r="AB38" s="37" t="s">
        <v>32</v>
      </c>
      <c r="AC38" s="37" t="s">
        <v>27</v>
      </c>
      <c r="AD38" s="37" t="s">
        <v>27</v>
      </c>
      <c r="AE38" s="37"/>
      <c r="AF38" s="39">
        <f t="shared" si="10"/>
        <v>220.5</v>
      </c>
      <c r="AG38" s="39">
        <f t="shared" si="11"/>
        <v>24.5</v>
      </c>
      <c r="AH38" s="96">
        <f t="shared" si="12"/>
        <v>24.5</v>
      </c>
      <c r="AI38" s="37" t="str">
        <f t="shared" si="13"/>
        <v>D</v>
      </c>
      <c r="AJ38" s="37">
        <f t="shared" si="14"/>
        <v>6</v>
      </c>
      <c r="AK38" s="40">
        <f t="shared" si="15"/>
        <v>33</v>
      </c>
      <c r="AL38" s="37">
        <f t="shared" si="16"/>
        <v>0</v>
      </c>
      <c r="AM38" s="39">
        <f t="shared" si="17"/>
        <v>0</v>
      </c>
      <c r="AN38" s="39">
        <f t="shared" si="18"/>
        <v>0</v>
      </c>
      <c r="AO38" s="39">
        <f t="shared" si="19"/>
        <v>1</v>
      </c>
      <c r="AP38" s="39">
        <f t="shared" si="20"/>
        <v>3</v>
      </c>
      <c r="AQ38" s="39">
        <f t="shared" si="21"/>
        <v>3</v>
      </c>
    </row>
    <row r="39" spans="1:43" s="41" customFormat="1" ht="27">
      <c r="A39" s="42">
        <v>34</v>
      </c>
      <c r="B39" s="83" t="s">
        <v>115</v>
      </c>
      <c r="C39" s="101" t="s">
        <v>62</v>
      </c>
      <c r="D39" s="43" t="s">
        <v>31</v>
      </c>
      <c r="E39" s="36">
        <v>31.25</v>
      </c>
      <c r="F39" s="37" t="str">
        <f t="shared" si="0"/>
        <v>D</v>
      </c>
      <c r="G39" s="36">
        <v>5.25</v>
      </c>
      <c r="H39" s="37" t="str">
        <f t="shared" si="1"/>
        <v>E</v>
      </c>
      <c r="I39" s="36" t="s">
        <v>27</v>
      </c>
      <c r="J39" s="36">
        <v>40</v>
      </c>
      <c r="K39" s="37" t="str">
        <f t="shared" si="2"/>
        <v>C</v>
      </c>
      <c r="L39" s="36">
        <v>10</v>
      </c>
      <c r="M39" s="37" t="str">
        <f t="shared" si="3"/>
        <v>E</v>
      </c>
      <c r="N39" s="37" t="s">
        <v>31</v>
      </c>
      <c r="O39" s="36">
        <v>23</v>
      </c>
      <c r="P39" s="37" t="str">
        <f t="shared" si="4"/>
        <v>D</v>
      </c>
      <c r="Q39" s="38">
        <v>15</v>
      </c>
      <c r="R39" s="38">
        <v>0</v>
      </c>
      <c r="S39" s="39">
        <f t="shared" si="5"/>
        <v>22.5</v>
      </c>
      <c r="T39" s="37" t="str">
        <f t="shared" si="6"/>
        <v>D</v>
      </c>
      <c r="U39" s="36">
        <v>28</v>
      </c>
      <c r="V39" s="37" t="str">
        <f t="shared" si="7"/>
        <v>C</v>
      </c>
      <c r="W39" s="36">
        <v>21</v>
      </c>
      <c r="X39" s="37" t="str">
        <f t="shared" si="8"/>
        <v>D</v>
      </c>
      <c r="Y39" s="36">
        <v>19</v>
      </c>
      <c r="Z39" s="37" t="str">
        <f t="shared" si="9"/>
        <v>E</v>
      </c>
      <c r="AA39" s="37" t="s">
        <v>32</v>
      </c>
      <c r="AB39" s="37" t="s">
        <v>32</v>
      </c>
      <c r="AC39" s="37" t="s">
        <v>27</v>
      </c>
      <c r="AD39" s="37" t="s">
        <v>27</v>
      </c>
      <c r="AE39" s="37"/>
      <c r="AF39" s="39">
        <f t="shared" si="10"/>
        <v>200</v>
      </c>
      <c r="AG39" s="39">
        <f t="shared" si="11"/>
        <v>22.22222222222222</v>
      </c>
      <c r="AH39" s="96">
        <f t="shared" si="12"/>
        <v>22.22222222222222</v>
      </c>
      <c r="AI39" s="37" t="str">
        <f t="shared" si="13"/>
        <v>D</v>
      </c>
      <c r="AJ39" s="37">
        <f t="shared" si="14"/>
        <v>6</v>
      </c>
      <c r="AK39" s="40">
        <f t="shared" si="15"/>
        <v>34</v>
      </c>
      <c r="AL39" s="37">
        <f t="shared" si="16"/>
        <v>0</v>
      </c>
      <c r="AM39" s="39">
        <f t="shared" si="17"/>
        <v>0</v>
      </c>
      <c r="AN39" s="39">
        <f t="shared" si="18"/>
        <v>0</v>
      </c>
      <c r="AO39" s="39">
        <f t="shared" si="19"/>
        <v>1</v>
      </c>
      <c r="AP39" s="39">
        <f t="shared" si="20"/>
        <v>4</v>
      </c>
      <c r="AQ39" s="39">
        <f t="shared" si="21"/>
        <v>2</v>
      </c>
    </row>
    <row r="40" spans="1:43" s="41" customFormat="1" ht="27">
      <c r="A40" s="42">
        <v>35</v>
      </c>
      <c r="B40" s="83" t="s">
        <v>100</v>
      </c>
      <c r="C40" s="101" t="s">
        <v>49</v>
      </c>
      <c r="D40" s="43" t="s">
        <v>32</v>
      </c>
      <c r="E40" s="36">
        <v>18.75</v>
      </c>
      <c r="F40" s="37" t="str">
        <f t="shared" si="0"/>
        <v>E</v>
      </c>
      <c r="G40" s="36">
        <v>9.25</v>
      </c>
      <c r="H40" s="37" t="str">
        <f t="shared" si="1"/>
        <v>E</v>
      </c>
      <c r="I40" s="36" t="s">
        <v>27</v>
      </c>
      <c r="J40" s="36">
        <v>31</v>
      </c>
      <c r="K40" s="37" t="str">
        <f t="shared" si="2"/>
        <v>D</v>
      </c>
      <c r="L40" s="36">
        <v>12</v>
      </c>
      <c r="M40" s="37" t="str">
        <f t="shared" si="3"/>
        <v>E</v>
      </c>
      <c r="N40" s="37" t="s">
        <v>31</v>
      </c>
      <c r="O40" s="36">
        <v>20</v>
      </c>
      <c r="P40" s="37" t="str">
        <f t="shared" si="4"/>
        <v>D</v>
      </c>
      <c r="Q40" s="38">
        <v>13</v>
      </c>
      <c r="R40" s="38">
        <v>0</v>
      </c>
      <c r="S40" s="39">
        <f t="shared" si="5"/>
        <v>19.5</v>
      </c>
      <c r="T40" s="37" t="str">
        <f t="shared" si="6"/>
        <v>E</v>
      </c>
      <c r="U40" s="36">
        <v>33</v>
      </c>
      <c r="V40" s="37" t="str">
        <f t="shared" si="7"/>
        <v>C</v>
      </c>
      <c r="W40" s="36">
        <v>24</v>
      </c>
      <c r="X40" s="37" t="str">
        <f t="shared" si="8"/>
        <v>D</v>
      </c>
      <c r="Y40" s="36">
        <v>29</v>
      </c>
      <c r="Z40" s="37" t="str">
        <f t="shared" si="9"/>
        <v>D</v>
      </c>
      <c r="AA40" s="37" t="s">
        <v>32</v>
      </c>
      <c r="AB40" s="37" t="s">
        <v>32</v>
      </c>
      <c r="AC40" s="37" t="s">
        <v>27</v>
      </c>
      <c r="AD40" s="37" t="s">
        <v>32</v>
      </c>
      <c r="AE40" s="37"/>
      <c r="AF40" s="39">
        <f t="shared" si="10"/>
        <v>196.5</v>
      </c>
      <c r="AG40" s="39">
        <f t="shared" si="11"/>
        <v>21.833333333333332</v>
      </c>
      <c r="AH40" s="96">
        <f t="shared" si="12"/>
        <v>21.833333333333332</v>
      </c>
      <c r="AI40" s="37" t="str">
        <f t="shared" si="13"/>
        <v>D</v>
      </c>
      <c r="AJ40" s="37">
        <f t="shared" si="14"/>
        <v>7</v>
      </c>
      <c r="AK40" s="40">
        <f t="shared" si="15"/>
        <v>35</v>
      </c>
      <c r="AL40" s="37">
        <f t="shared" si="16"/>
        <v>0</v>
      </c>
      <c r="AM40" s="39">
        <f t="shared" si="17"/>
        <v>0</v>
      </c>
      <c r="AN40" s="39">
        <f t="shared" si="18"/>
        <v>0</v>
      </c>
      <c r="AO40" s="39">
        <f t="shared" si="19"/>
        <v>0</v>
      </c>
      <c r="AP40" s="39">
        <f t="shared" si="20"/>
        <v>3</v>
      </c>
      <c r="AQ40" s="39">
        <f t="shared" si="21"/>
        <v>4</v>
      </c>
    </row>
    <row r="41" spans="1:43" s="41" customFormat="1" ht="27">
      <c r="A41" s="42">
        <v>36</v>
      </c>
      <c r="B41" s="83" t="s">
        <v>114</v>
      </c>
      <c r="C41" s="101" t="s">
        <v>61</v>
      </c>
      <c r="D41" s="43" t="s">
        <v>31</v>
      </c>
      <c r="E41" s="36">
        <v>21.5</v>
      </c>
      <c r="F41" s="37" t="str">
        <f t="shared" si="0"/>
        <v>D</v>
      </c>
      <c r="G41" s="36">
        <v>3.5</v>
      </c>
      <c r="H41" s="37" t="str">
        <f t="shared" si="1"/>
        <v>E</v>
      </c>
      <c r="I41" s="36" t="s">
        <v>32</v>
      </c>
      <c r="J41" s="36">
        <v>23</v>
      </c>
      <c r="K41" s="37" t="str">
        <f t="shared" si="2"/>
        <v>D</v>
      </c>
      <c r="L41" s="36">
        <v>6</v>
      </c>
      <c r="M41" s="37" t="str">
        <f t="shared" si="3"/>
        <v>E</v>
      </c>
      <c r="N41" s="37" t="s">
        <v>31</v>
      </c>
      <c r="O41" s="36">
        <v>22</v>
      </c>
      <c r="P41" s="37" t="str">
        <f t="shared" si="4"/>
        <v>D</v>
      </c>
      <c r="Q41" s="38">
        <v>11</v>
      </c>
      <c r="R41" s="38">
        <v>4</v>
      </c>
      <c r="S41" s="39">
        <f t="shared" si="5"/>
        <v>20.5</v>
      </c>
      <c r="T41" s="37" t="str">
        <f t="shared" si="6"/>
        <v>D</v>
      </c>
      <c r="U41" s="36">
        <v>27</v>
      </c>
      <c r="V41" s="37" t="str">
        <f t="shared" si="7"/>
        <v>C</v>
      </c>
      <c r="W41" s="36">
        <v>20</v>
      </c>
      <c r="X41" s="37" t="str">
        <f t="shared" si="8"/>
        <v>D</v>
      </c>
      <c r="Y41" s="36">
        <v>23</v>
      </c>
      <c r="Z41" s="37" t="str">
        <f t="shared" si="9"/>
        <v>D</v>
      </c>
      <c r="AA41" s="37" t="s">
        <v>32</v>
      </c>
      <c r="AB41" s="37" t="s">
        <v>32</v>
      </c>
      <c r="AC41" s="37" t="s">
        <v>27</v>
      </c>
      <c r="AD41" s="37" t="s">
        <v>27</v>
      </c>
      <c r="AE41" s="37"/>
      <c r="AF41" s="39">
        <f t="shared" si="10"/>
        <v>166.5</v>
      </c>
      <c r="AG41" s="39">
        <f t="shared" si="11"/>
        <v>18.5</v>
      </c>
      <c r="AH41" s="96">
        <f t="shared" si="12"/>
        <v>18.5</v>
      </c>
      <c r="AI41" s="37" t="str">
        <f t="shared" si="13"/>
        <v>E</v>
      </c>
      <c r="AJ41" s="37">
        <f t="shared" si="14"/>
        <v>7</v>
      </c>
      <c r="AK41" s="40">
        <f t="shared" si="15"/>
        <v>36</v>
      </c>
      <c r="AL41" s="37">
        <f t="shared" si="16"/>
        <v>0</v>
      </c>
      <c r="AM41" s="39">
        <f t="shared" si="17"/>
        <v>0</v>
      </c>
      <c r="AN41" s="39">
        <f t="shared" si="18"/>
        <v>0</v>
      </c>
      <c r="AO41" s="39">
        <f t="shared" si="19"/>
        <v>0</v>
      </c>
      <c r="AP41" s="39">
        <f t="shared" si="20"/>
        <v>5</v>
      </c>
      <c r="AQ41" s="39">
        <f t="shared" si="21"/>
        <v>2</v>
      </c>
    </row>
    <row r="42" spans="1:43" s="41" customFormat="1" ht="27">
      <c r="A42" s="42">
        <v>37</v>
      </c>
      <c r="B42" s="83" t="s">
        <v>103</v>
      </c>
      <c r="C42" s="101" t="s">
        <v>52</v>
      </c>
      <c r="D42" s="43" t="s">
        <v>31</v>
      </c>
      <c r="E42" s="36">
        <v>22</v>
      </c>
      <c r="F42" s="37" t="str">
        <f t="shared" si="0"/>
        <v>D</v>
      </c>
      <c r="G42" s="36">
        <v>2</v>
      </c>
      <c r="H42" s="37" t="str">
        <f t="shared" si="1"/>
        <v>E</v>
      </c>
      <c r="I42" s="36" t="s">
        <v>32</v>
      </c>
      <c r="J42" s="36">
        <v>28</v>
      </c>
      <c r="K42" s="37" t="str">
        <f t="shared" si="2"/>
        <v>D</v>
      </c>
      <c r="L42" s="36">
        <v>4</v>
      </c>
      <c r="M42" s="37" t="str">
        <f t="shared" si="3"/>
        <v>E</v>
      </c>
      <c r="N42" s="37" t="s">
        <v>31</v>
      </c>
      <c r="O42" s="36">
        <v>21</v>
      </c>
      <c r="P42" s="37" t="str">
        <f t="shared" si="4"/>
        <v>D</v>
      </c>
      <c r="Q42" s="38">
        <v>8</v>
      </c>
      <c r="R42" s="38">
        <v>0</v>
      </c>
      <c r="S42" s="39">
        <f t="shared" si="5"/>
        <v>12</v>
      </c>
      <c r="T42" s="37" t="str">
        <f t="shared" si="6"/>
        <v>E</v>
      </c>
      <c r="U42" s="36">
        <v>25</v>
      </c>
      <c r="V42" s="37" t="str">
        <f t="shared" si="7"/>
        <v>C</v>
      </c>
      <c r="W42" s="36">
        <v>19</v>
      </c>
      <c r="X42" s="37" t="str">
        <f t="shared" si="8"/>
        <v>E</v>
      </c>
      <c r="Y42" s="36">
        <v>27</v>
      </c>
      <c r="Z42" s="37" t="str">
        <f t="shared" si="9"/>
        <v>D</v>
      </c>
      <c r="AA42" s="37" t="s">
        <v>32</v>
      </c>
      <c r="AB42" s="37" t="s">
        <v>32</v>
      </c>
      <c r="AC42" s="37" t="s">
        <v>27</v>
      </c>
      <c r="AD42" s="37" t="s">
        <v>27</v>
      </c>
      <c r="AE42" s="37"/>
      <c r="AF42" s="39">
        <f t="shared" si="10"/>
        <v>160</v>
      </c>
      <c r="AG42" s="39">
        <f t="shared" si="11"/>
        <v>17.77777777777778</v>
      </c>
      <c r="AH42" s="96">
        <f t="shared" si="12"/>
        <v>17.77777777777778</v>
      </c>
      <c r="AI42" s="37" t="str">
        <f t="shared" si="13"/>
        <v>E</v>
      </c>
      <c r="AJ42" s="37">
        <f t="shared" si="14"/>
        <v>7</v>
      </c>
      <c r="AK42" s="40">
        <f t="shared" si="15"/>
        <v>37</v>
      </c>
      <c r="AL42" s="37">
        <f t="shared" si="16"/>
        <v>0</v>
      </c>
      <c r="AM42" s="39">
        <f t="shared" si="17"/>
        <v>0</v>
      </c>
      <c r="AN42" s="39">
        <f t="shared" si="18"/>
        <v>0</v>
      </c>
      <c r="AO42" s="39">
        <f t="shared" si="19"/>
        <v>0</v>
      </c>
      <c r="AP42" s="39">
        <f t="shared" si="20"/>
        <v>3</v>
      </c>
      <c r="AQ42" s="39">
        <f t="shared" si="21"/>
        <v>4</v>
      </c>
    </row>
    <row r="43" spans="1:43" s="41" customFormat="1" ht="27">
      <c r="A43" s="42">
        <v>38</v>
      </c>
      <c r="B43" s="83" t="s">
        <v>116</v>
      </c>
      <c r="C43" s="101" t="s">
        <v>63</v>
      </c>
      <c r="D43" s="43" t="s">
        <v>31</v>
      </c>
      <c r="E43" s="36">
        <v>22.75</v>
      </c>
      <c r="F43" s="37" t="str">
        <f t="shared" si="0"/>
        <v>D</v>
      </c>
      <c r="G43" s="36">
        <v>9</v>
      </c>
      <c r="H43" s="37" t="str">
        <f t="shared" si="1"/>
        <v>E</v>
      </c>
      <c r="I43" s="36" t="s">
        <v>31</v>
      </c>
      <c r="J43" s="36">
        <v>27</v>
      </c>
      <c r="K43" s="37" t="str">
        <f t="shared" si="2"/>
        <v>D</v>
      </c>
      <c r="L43" s="36">
        <v>9</v>
      </c>
      <c r="M43" s="37" t="str">
        <f t="shared" si="3"/>
        <v>E</v>
      </c>
      <c r="N43" s="37" t="s">
        <v>31</v>
      </c>
      <c r="O43" s="36">
        <v>11</v>
      </c>
      <c r="P43" s="37" t="str">
        <f t="shared" si="4"/>
        <v>E</v>
      </c>
      <c r="Q43" s="38">
        <v>11</v>
      </c>
      <c r="R43" s="38">
        <v>0</v>
      </c>
      <c r="S43" s="39">
        <f t="shared" si="5"/>
        <v>16.5</v>
      </c>
      <c r="T43" s="37" t="str">
        <f t="shared" si="6"/>
        <v>E</v>
      </c>
      <c r="U43" s="36">
        <v>32</v>
      </c>
      <c r="V43" s="37" t="str">
        <f t="shared" si="7"/>
        <v>C</v>
      </c>
      <c r="W43" s="36">
        <v>13</v>
      </c>
      <c r="X43" s="37" t="str">
        <f t="shared" si="8"/>
        <v>E</v>
      </c>
      <c r="Y43" s="36">
        <v>18</v>
      </c>
      <c r="Z43" s="37" t="str">
        <f t="shared" si="9"/>
        <v>E</v>
      </c>
      <c r="AA43" s="37" t="s">
        <v>32</v>
      </c>
      <c r="AB43" s="37" t="s">
        <v>32</v>
      </c>
      <c r="AC43" s="37" t="s">
        <v>27</v>
      </c>
      <c r="AD43" s="37" t="s">
        <v>32</v>
      </c>
      <c r="AE43" s="37"/>
      <c r="AF43" s="39">
        <f t="shared" si="10"/>
        <v>158.25</v>
      </c>
      <c r="AG43" s="39">
        <f t="shared" si="11"/>
        <v>17.583333333333332</v>
      </c>
      <c r="AH43" s="96">
        <f t="shared" si="12"/>
        <v>17.583333333333332</v>
      </c>
      <c r="AI43" s="37" t="str">
        <f t="shared" si="13"/>
        <v>E</v>
      </c>
      <c r="AJ43" s="37">
        <f t="shared" si="14"/>
        <v>7</v>
      </c>
      <c r="AK43" s="40">
        <f t="shared" si="15"/>
        <v>38</v>
      </c>
      <c r="AL43" s="37">
        <f t="shared" si="16"/>
        <v>0</v>
      </c>
      <c r="AM43" s="39">
        <f t="shared" si="17"/>
        <v>0</v>
      </c>
      <c r="AN43" s="39">
        <f t="shared" si="18"/>
        <v>0</v>
      </c>
      <c r="AO43" s="39">
        <f t="shared" si="19"/>
        <v>0</v>
      </c>
      <c r="AP43" s="39">
        <f t="shared" si="20"/>
        <v>2</v>
      </c>
      <c r="AQ43" s="39">
        <f t="shared" si="21"/>
        <v>5</v>
      </c>
    </row>
    <row r="44" spans="1:43" s="41" customFormat="1" ht="27">
      <c r="A44" s="42">
        <v>39</v>
      </c>
      <c r="B44" s="91" t="s">
        <v>92</v>
      </c>
      <c r="C44" s="100" t="s">
        <v>40</v>
      </c>
      <c r="D44" s="43" t="s">
        <v>31</v>
      </c>
      <c r="E44" s="36">
        <v>14.5</v>
      </c>
      <c r="F44" s="37" t="str">
        <f t="shared" si="0"/>
        <v>E</v>
      </c>
      <c r="G44" s="36">
        <v>2.75</v>
      </c>
      <c r="H44" s="37" t="str">
        <f t="shared" si="1"/>
        <v>E</v>
      </c>
      <c r="I44" s="36" t="s">
        <v>32</v>
      </c>
      <c r="J44" s="36">
        <v>26</v>
      </c>
      <c r="K44" s="37" t="str">
        <f t="shared" si="2"/>
        <v>D</v>
      </c>
      <c r="L44" s="36">
        <v>2</v>
      </c>
      <c r="M44" s="37" t="str">
        <f t="shared" si="3"/>
        <v>E</v>
      </c>
      <c r="N44" s="37" t="s">
        <v>31</v>
      </c>
      <c r="O44" s="36">
        <v>14</v>
      </c>
      <c r="P44" s="37" t="str">
        <f t="shared" si="4"/>
        <v>E</v>
      </c>
      <c r="Q44" s="38">
        <v>10</v>
      </c>
      <c r="R44" s="38">
        <v>0</v>
      </c>
      <c r="S44" s="39">
        <f t="shared" si="5"/>
        <v>15</v>
      </c>
      <c r="T44" s="37" t="str">
        <f t="shared" si="6"/>
        <v>E</v>
      </c>
      <c r="U44" s="36">
        <v>29</v>
      </c>
      <c r="V44" s="37" t="str">
        <f t="shared" si="7"/>
        <v>C</v>
      </c>
      <c r="W44" s="36">
        <v>21</v>
      </c>
      <c r="X44" s="37" t="str">
        <f t="shared" si="8"/>
        <v>D</v>
      </c>
      <c r="Y44" s="36">
        <v>29</v>
      </c>
      <c r="Z44" s="37" t="str">
        <f t="shared" si="9"/>
        <v>D</v>
      </c>
      <c r="AA44" s="37" t="s">
        <v>32</v>
      </c>
      <c r="AB44" s="37" t="s">
        <v>32</v>
      </c>
      <c r="AC44" s="37" t="s">
        <v>27</v>
      </c>
      <c r="AD44" s="37" t="s">
        <v>27</v>
      </c>
      <c r="AE44" s="37"/>
      <c r="AF44" s="39">
        <f t="shared" si="10"/>
        <v>153.25</v>
      </c>
      <c r="AG44" s="39">
        <f t="shared" si="11"/>
        <v>17.02777777777778</v>
      </c>
      <c r="AH44" s="96">
        <f t="shared" si="12"/>
        <v>17.02777777777778</v>
      </c>
      <c r="AI44" s="37" t="str">
        <f t="shared" si="13"/>
        <v>E</v>
      </c>
      <c r="AJ44" s="37">
        <f t="shared" si="14"/>
        <v>7</v>
      </c>
      <c r="AK44" s="40">
        <f t="shared" si="15"/>
        <v>39</v>
      </c>
      <c r="AL44" s="37">
        <f t="shared" si="16"/>
        <v>0</v>
      </c>
      <c r="AM44" s="39">
        <f t="shared" si="17"/>
        <v>0</v>
      </c>
      <c r="AN44" s="39">
        <f t="shared" si="18"/>
        <v>0</v>
      </c>
      <c r="AO44" s="39">
        <f t="shared" si="19"/>
        <v>0</v>
      </c>
      <c r="AP44" s="39">
        <f t="shared" si="20"/>
        <v>2</v>
      </c>
      <c r="AQ44" s="39">
        <f t="shared" si="21"/>
        <v>5</v>
      </c>
    </row>
    <row r="45" spans="1:31" ht="20.25">
      <c r="A45" s="44"/>
      <c r="B45" s="44"/>
      <c r="C45" s="45"/>
      <c r="D45" s="44"/>
      <c r="E45" s="44"/>
      <c r="F45" s="44"/>
      <c r="G45" s="46"/>
      <c r="H45" s="46"/>
      <c r="I45" s="46"/>
      <c r="J45" s="46"/>
      <c r="K45" s="44"/>
      <c r="L45" s="44"/>
      <c r="M45" s="44"/>
      <c r="N45" s="44"/>
      <c r="O45" s="44"/>
      <c r="P45" s="44"/>
      <c r="Q45" s="44"/>
      <c r="R45" s="44"/>
      <c r="S45" s="47"/>
      <c r="T45" s="44"/>
      <c r="U45" s="44"/>
      <c r="V45" s="44"/>
      <c r="W45" s="44"/>
      <c r="X45" s="44"/>
      <c r="Y45" s="44"/>
      <c r="Z45" s="44"/>
      <c r="AA45" s="44"/>
      <c r="AB45" s="44"/>
      <c r="AC45" s="47"/>
      <c r="AD45" s="47"/>
      <c r="AE45" s="47"/>
    </row>
    <row r="46" spans="1:31" ht="29.25">
      <c r="A46" s="44"/>
      <c r="B46" s="44"/>
      <c r="C46" s="45"/>
      <c r="D46" s="48"/>
      <c r="E46" s="48"/>
      <c r="F46" s="132" t="s">
        <v>167</v>
      </c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49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9"/>
      <c r="AE46" s="49"/>
    </row>
    <row r="47" spans="1:31" ht="20.25">
      <c r="A47" s="44"/>
      <c r="B47" s="44"/>
      <c r="C47" s="45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9"/>
    </row>
    <row r="48" spans="1:32" ht="45">
      <c r="A48" s="44"/>
      <c r="B48" s="44"/>
      <c r="C48" s="97" t="s">
        <v>154</v>
      </c>
      <c r="D48" s="51" t="s">
        <v>28</v>
      </c>
      <c r="E48" s="51" t="s">
        <v>69</v>
      </c>
      <c r="F48" s="51" t="s">
        <v>27</v>
      </c>
      <c r="G48" s="51" t="s">
        <v>69</v>
      </c>
      <c r="H48" s="51" t="s">
        <v>32</v>
      </c>
      <c r="I48" s="51" t="s">
        <v>69</v>
      </c>
      <c r="J48" s="52" t="s">
        <v>70</v>
      </c>
      <c r="K48" s="53"/>
      <c r="L48" s="51" t="s">
        <v>69</v>
      </c>
      <c r="M48" s="51" t="s">
        <v>31</v>
      </c>
      <c r="N48" s="51" t="s">
        <v>69</v>
      </c>
      <c r="O48" s="51" t="s">
        <v>41</v>
      </c>
      <c r="P48" s="54" t="s">
        <v>69</v>
      </c>
      <c r="Q48" s="115" t="s">
        <v>71</v>
      </c>
      <c r="R48" s="112"/>
      <c r="S48" s="54" t="s">
        <v>69</v>
      </c>
      <c r="T48" s="55"/>
      <c r="U48" s="56"/>
      <c r="V48" s="57"/>
      <c r="W48" s="48"/>
      <c r="X48" s="58"/>
      <c r="Y48" s="110" t="s">
        <v>72</v>
      </c>
      <c r="Z48" s="111"/>
      <c r="AA48" s="111"/>
      <c r="AB48" s="111"/>
      <c r="AC48" s="112"/>
      <c r="AD48" s="59"/>
      <c r="AE48" s="59"/>
      <c r="AF48" s="60"/>
    </row>
    <row r="49" spans="1:32" ht="41.25">
      <c r="A49" s="44"/>
      <c r="B49" s="44"/>
      <c r="C49" s="98" t="s">
        <v>161</v>
      </c>
      <c r="D49" s="62">
        <f>COUNTIF(F6:F44,"A")</f>
        <v>0</v>
      </c>
      <c r="E49" s="63">
        <f>IF(D49=0,"",D49/SUM(J49+Q49)*100)</f>
      </c>
      <c r="F49" s="62">
        <f>COUNTIF(F6:F44,"B")</f>
        <v>13</v>
      </c>
      <c r="G49" s="62">
        <f>IF(F49=0,"",F49/SUM(J49+Q49)*100)</f>
        <v>33.33333333333333</v>
      </c>
      <c r="H49" s="62">
        <f>COUNTIF(F6:F44,"C")</f>
        <v>15</v>
      </c>
      <c r="I49" s="62">
        <f>IF(H49=0,"",H49/SUM(J49+Q49)*100)</f>
        <v>38.46153846153847</v>
      </c>
      <c r="J49" s="64">
        <f aca="true" t="shared" si="22" ref="J49:J57">D49+F49+H49</f>
        <v>28</v>
      </c>
      <c r="K49" s="65"/>
      <c r="L49" s="62">
        <f>IF(J49=0,"",J49/SUM(J49+Q49)*100)</f>
        <v>71.7948717948718</v>
      </c>
      <c r="M49" s="62">
        <f>COUNTIF(F6:F44,"D")</f>
        <v>9</v>
      </c>
      <c r="N49" s="66">
        <f>IF(M49=0,"",M49/SUM(J49+Q49)*100)</f>
        <v>23.076923076923077</v>
      </c>
      <c r="O49" s="62">
        <f>COUNTIF(F6:F44,"E")</f>
        <v>2</v>
      </c>
      <c r="P49" s="67">
        <f>IF(O49=0,"",O49/SUM(I49+S49)*100)</f>
        <v>3</v>
      </c>
      <c r="Q49" s="106">
        <f aca="true" t="shared" si="23" ref="Q49:Q57">M49+O49</f>
        <v>11</v>
      </c>
      <c r="R49" s="107"/>
      <c r="S49" s="68">
        <f>IF(Q49=0,"",Q49/SUM(J49+Q49)*100)</f>
        <v>28.205128205128204</v>
      </c>
      <c r="T49" s="69"/>
      <c r="U49" s="57"/>
      <c r="V49" s="57"/>
      <c r="W49" s="48"/>
      <c r="X49" s="70"/>
      <c r="Y49" s="149">
        <f>COUNTIF(AJ6:AJ44,"0")</f>
        <v>17</v>
      </c>
      <c r="Z49" s="150"/>
      <c r="AA49" s="150"/>
      <c r="AB49" s="150"/>
      <c r="AC49" s="151"/>
      <c r="AD49" s="71"/>
      <c r="AE49" s="71"/>
      <c r="AF49" s="60"/>
    </row>
    <row r="50" spans="1:32" ht="41.25">
      <c r="A50" s="44"/>
      <c r="B50" s="44"/>
      <c r="C50" s="98" t="s">
        <v>162</v>
      </c>
      <c r="D50" s="62">
        <f>COUNTIF(H6:H44,"A")</f>
        <v>4</v>
      </c>
      <c r="E50" s="63">
        <f aca="true" t="shared" si="24" ref="E50:E57">IF(D50=0,"",D50/SUM(J50+Q50)*100)</f>
        <v>10.256410256410255</v>
      </c>
      <c r="F50" s="62">
        <f>COUNTIF(H6:H44,"B")</f>
        <v>11</v>
      </c>
      <c r="G50" s="62">
        <f aca="true" t="shared" si="25" ref="G50:G57">IF(F50=0,"",F50/SUM(J50+Q50)*100)</f>
        <v>28.205128205128204</v>
      </c>
      <c r="H50" s="62">
        <f>COUNTIF(H6:H44,"C")</f>
        <v>11</v>
      </c>
      <c r="I50" s="62">
        <f aca="true" t="shared" si="26" ref="I50:I57">IF(H50=0,"",H50/SUM(J50+Q50)*100)</f>
        <v>28.205128205128204</v>
      </c>
      <c r="J50" s="64">
        <f t="shared" si="22"/>
        <v>26</v>
      </c>
      <c r="K50" s="65"/>
      <c r="L50" s="62">
        <f aca="true" t="shared" si="27" ref="L50:L57">IF(J50=0,"",J50/SUM(J50+Q50)*100)</f>
        <v>66.66666666666666</v>
      </c>
      <c r="M50" s="62">
        <f>COUNTIF(H6:H44,"D")</f>
        <v>3</v>
      </c>
      <c r="N50" s="66">
        <f aca="true" t="shared" si="28" ref="N50:N57">IF(M50=0,"",M50/SUM(J50+Q50)*100)</f>
        <v>7.6923076923076925</v>
      </c>
      <c r="O50" s="62">
        <f>COUNTIF(H6:H44,"E")</f>
        <v>10</v>
      </c>
      <c r="P50" s="67">
        <f aca="true" t="shared" si="29" ref="P50:P57">IF(O50=0,"",O50/SUM(I50+S50)*100)</f>
        <v>16.25</v>
      </c>
      <c r="Q50" s="106">
        <f t="shared" si="23"/>
        <v>13</v>
      </c>
      <c r="R50" s="107"/>
      <c r="S50" s="68">
        <f aca="true" t="shared" si="30" ref="S50:S57">IF(Q50=0,"",Q50/SUM(J50+Q50)*100)</f>
        <v>33.33333333333333</v>
      </c>
      <c r="T50" s="69"/>
      <c r="U50" s="57"/>
      <c r="V50" s="57"/>
      <c r="W50" s="48"/>
      <c r="X50" s="70"/>
      <c r="Y50" s="110" t="s">
        <v>151</v>
      </c>
      <c r="Z50" s="111"/>
      <c r="AA50" s="111"/>
      <c r="AB50" s="111"/>
      <c r="AC50" s="112"/>
      <c r="AD50" s="72"/>
      <c r="AE50" s="72"/>
      <c r="AF50" s="60"/>
    </row>
    <row r="51" spans="1:32" ht="45">
      <c r="A51" s="44"/>
      <c r="B51" s="44"/>
      <c r="C51" s="98" t="s">
        <v>155</v>
      </c>
      <c r="D51" s="62">
        <f>COUNTIF(K6:K44,"A")</f>
        <v>2</v>
      </c>
      <c r="E51" s="63">
        <f t="shared" si="24"/>
        <v>5.128205128205128</v>
      </c>
      <c r="F51" s="62">
        <f>COUNTIF(K6:K44,"B")</f>
        <v>11</v>
      </c>
      <c r="G51" s="62">
        <f t="shared" si="25"/>
        <v>28.205128205128204</v>
      </c>
      <c r="H51" s="62">
        <f>COUNTIF(K6:K44,"C")</f>
        <v>10</v>
      </c>
      <c r="I51" s="62">
        <f t="shared" si="26"/>
        <v>25.64102564102564</v>
      </c>
      <c r="J51" s="64">
        <f t="shared" si="22"/>
        <v>23</v>
      </c>
      <c r="K51" s="65"/>
      <c r="L51" s="62">
        <f t="shared" si="27"/>
        <v>58.97435897435898</v>
      </c>
      <c r="M51" s="62">
        <f>COUNTIF(K6:K44,"D")</f>
        <v>16</v>
      </c>
      <c r="N51" s="66">
        <f t="shared" si="28"/>
        <v>41.02564102564102</v>
      </c>
      <c r="O51" s="62">
        <f>COUNTIF(K6:K44,"E")</f>
        <v>0</v>
      </c>
      <c r="P51" s="67">
        <f t="shared" si="29"/>
      </c>
      <c r="Q51" s="106">
        <f t="shared" si="23"/>
        <v>16</v>
      </c>
      <c r="R51" s="107"/>
      <c r="S51" s="68">
        <f t="shared" si="30"/>
        <v>41.02564102564102</v>
      </c>
      <c r="T51" s="69"/>
      <c r="U51" s="57"/>
      <c r="V51" s="57"/>
      <c r="W51" s="48"/>
      <c r="X51" s="70"/>
      <c r="Y51" s="152">
        <f>IF(Y49=0,"",Y49/SUM(J49+Q49)*100)</f>
        <v>43.58974358974359</v>
      </c>
      <c r="Z51" s="153"/>
      <c r="AA51" s="153"/>
      <c r="AB51" s="153"/>
      <c r="AC51" s="154"/>
      <c r="AD51" s="72"/>
      <c r="AE51" s="72"/>
      <c r="AF51" s="60"/>
    </row>
    <row r="52" spans="1:31" ht="45">
      <c r="A52" s="44"/>
      <c r="B52" s="44"/>
      <c r="C52" s="98" t="s">
        <v>156</v>
      </c>
      <c r="D52" s="62">
        <f>COUNTIF(M6:M44,"A")</f>
        <v>8</v>
      </c>
      <c r="E52" s="63">
        <f t="shared" si="24"/>
        <v>20.51282051282051</v>
      </c>
      <c r="F52" s="62">
        <f>COUNTIF(M6:M44,"B")</f>
        <v>9</v>
      </c>
      <c r="G52" s="62">
        <f t="shared" si="25"/>
        <v>23.076923076923077</v>
      </c>
      <c r="H52" s="62">
        <f>COUNTIF(M6:M44,"C")</f>
        <v>3</v>
      </c>
      <c r="I52" s="62">
        <f t="shared" si="26"/>
        <v>7.6923076923076925</v>
      </c>
      <c r="J52" s="64">
        <f t="shared" si="22"/>
        <v>20</v>
      </c>
      <c r="K52" s="65"/>
      <c r="L52" s="62">
        <f t="shared" si="27"/>
        <v>51.28205128205128</v>
      </c>
      <c r="M52" s="62">
        <f>COUNTIF(M6:M44,"D")</f>
        <v>8</v>
      </c>
      <c r="N52" s="66">
        <f t="shared" si="28"/>
        <v>20.51282051282051</v>
      </c>
      <c r="O52" s="62">
        <f>COUNTIF(M6:M44,"E")</f>
        <v>11</v>
      </c>
      <c r="P52" s="67">
        <f t="shared" si="29"/>
        <v>19.5</v>
      </c>
      <c r="Q52" s="106">
        <f t="shared" si="23"/>
        <v>19</v>
      </c>
      <c r="R52" s="107"/>
      <c r="S52" s="68">
        <f t="shared" si="30"/>
        <v>48.717948717948715</v>
      </c>
      <c r="T52" s="69"/>
      <c r="U52" s="57"/>
      <c r="V52" s="57"/>
      <c r="W52" s="48"/>
      <c r="X52" s="48"/>
      <c r="Y52" s="48"/>
      <c r="Z52" s="48"/>
      <c r="AA52" s="48"/>
      <c r="AB52" s="48"/>
      <c r="AC52" s="49"/>
      <c r="AD52" s="49"/>
      <c r="AE52" s="49"/>
    </row>
    <row r="53" spans="1:31" ht="45">
      <c r="A53" s="44"/>
      <c r="B53" s="44"/>
      <c r="C53" s="98" t="s">
        <v>157</v>
      </c>
      <c r="D53" s="62">
        <f>COUNTIF(P6:P44,"A")</f>
        <v>1</v>
      </c>
      <c r="E53" s="63">
        <f t="shared" si="24"/>
        <v>2.564102564102564</v>
      </c>
      <c r="F53" s="62">
        <f>COUNTIF(P6:P44,"B")</f>
        <v>13</v>
      </c>
      <c r="G53" s="62">
        <f t="shared" si="25"/>
        <v>33.33333333333333</v>
      </c>
      <c r="H53" s="62">
        <f>COUNTIF(P6:P44,"C")</f>
        <v>9</v>
      </c>
      <c r="I53" s="62">
        <f t="shared" si="26"/>
        <v>23.076923076923077</v>
      </c>
      <c r="J53" s="64">
        <f t="shared" si="22"/>
        <v>23</v>
      </c>
      <c r="K53" s="65"/>
      <c r="L53" s="62">
        <f t="shared" si="27"/>
        <v>58.97435897435898</v>
      </c>
      <c r="M53" s="62">
        <f>COUNTIF(P6:P44,"D")</f>
        <v>13</v>
      </c>
      <c r="N53" s="66">
        <f t="shared" si="28"/>
        <v>33.33333333333333</v>
      </c>
      <c r="O53" s="62">
        <f>COUNTIF(P6:P44,"E")</f>
        <v>3</v>
      </c>
      <c r="P53" s="67">
        <f t="shared" si="29"/>
        <v>4.68</v>
      </c>
      <c r="Q53" s="106">
        <f t="shared" si="23"/>
        <v>16</v>
      </c>
      <c r="R53" s="107"/>
      <c r="S53" s="68">
        <f t="shared" si="30"/>
        <v>41.02564102564102</v>
      </c>
      <c r="T53" s="69"/>
      <c r="U53" s="57"/>
      <c r="V53" s="57"/>
      <c r="W53" s="48"/>
      <c r="X53" s="48"/>
      <c r="Y53" s="48"/>
      <c r="Z53" s="48"/>
      <c r="AA53" s="48"/>
      <c r="AB53" s="48"/>
      <c r="AC53" s="49"/>
      <c r="AD53" s="49"/>
      <c r="AE53" s="49"/>
    </row>
    <row r="54" spans="1:31" ht="45">
      <c r="A54" s="44"/>
      <c r="B54" s="44"/>
      <c r="C54" s="98" t="s">
        <v>158</v>
      </c>
      <c r="D54" s="62">
        <f>COUNTIF(T6:T44,"A")</f>
        <v>2</v>
      </c>
      <c r="E54" s="63">
        <f t="shared" si="24"/>
        <v>5.128205128205128</v>
      </c>
      <c r="F54" s="62">
        <f>COUNTIF(T6:T44,"B")</f>
        <v>9</v>
      </c>
      <c r="G54" s="62">
        <f t="shared" si="25"/>
        <v>23.076923076923077</v>
      </c>
      <c r="H54" s="62">
        <f>COUNTIF(T6:T44,"C")</f>
        <v>13</v>
      </c>
      <c r="I54" s="62">
        <f t="shared" si="26"/>
        <v>33.33333333333333</v>
      </c>
      <c r="J54" s="64">
        <f t="shared" si="22"/>
        <v>24</v>
      </c>
      <c r="K54" s="65"/>
      <c r="L54" s="62">
        <f t="shared" si="27"/>
        <v>61.53846153846154</v>
      </c>
      <c r="M54" s="62">
        <f>COUNTIF(T6:T44,"D")</f>
        <v>7</v>
      </c>
      <c r="N54" s="66">
        <f t="shared" si="28"/>
        <v>17.94871794871795</v>
      </c>
      <c r="O54" s="62">
        <f>COUNTIF(T6:T44,"E")</f>
        <v>8</v>
      </c>
      <c r="P54" s="67">
        <f t="shared" si="29"/>
        <v>11.142857142857142</v>
      </c>
      <c r="Q54" s="106">
        <f t="shared" si="23"/>
        <v>15</v>
      </c>
      <c r="R54" s="107"/>
      <c r="S54" s="68">
        <f t="shared" si="30"/>
        <v>38.46153846153847</v>
      </c>
      <c r="T54" s="69"/>
      <c r="U54" s="57"/>
      <c r="V54" s="57"/>
      <c r="W54" s="48"/>
      <c r="X54" s="48"/>
      <c r="Y54" s="48"/>
      <c r="Z54" s="48"/>
      <c r="AA54" s="48"/>
      <c r="AB54" s="48"/>
      <c r="AC54" s="49"/>
      <c r="AD54" s="49"/>
      <c r="AE54" s="49"/>
    </row>
    <row r="55" spans="1:31" ht="42" customHeight="1">
      <c r="A55" s="44"/>
      <c r="B55" s="44"/>
      <c r="C55" s="98" t="s">
        <v>163</v>
      </c>
      <c r="D55" s="62">
        <f>COUNTIF(Z6:Z44,"A")</f>
        <v>3</v>
      </c>
      <c r="E55" s="63">
        <f t="shared" si="24"/>
        <v>7.6923076923076925</v>
      </c>
      <c r="F55" s="62">
        <f>COUNTIF(Z6:Z44,"B")</f>
        <v>7</v>
      </c>
      <c r="G55" s="62">
        <f t="shared" si="25"/>
        <v>17.94871794871795</v>
      </c>
      <c r="H55" s="62">
        <f>COUNTIF(Z6:Z44,"C")</f>
        <v>15</v>
      </c>
      <c r="I55" s="62">
        <f t="shared" si="26"/>
        <v>38.46153846153847</v>
      </c>
      <c r="J55" s="64">
        <f t="shared" si="22"/>
        <v>25</v>
      </c>
      <c r="K55" s="65"/>
      <c r="L55" s="62">
        <f t="shared" si="27"/>
        <v>64.1025641025641</v>
      </c>
      <c r="M55" s="62">
        <f>COUNTIF(Z6:Z44,"D")</f>
        <v>12</v>
      </c>
      <c r="N55" s="66">
        <f t="shared" si="28"/>
        <v>30.76923076923077</v>
      </c>
      <c r="O55" s="62">
        <f>COUNTIF(Z6:Z44,"E")</f>
        <v>2</v>
      </c>
      <c r="P55" s="67">
        <f t="shared" si="29"/>
        <v>2.6896551724137927</v>
      </c>
      <c r="Q55" s="106">
        <f t="shared" si="23"/>
        <v>14</v>
      </c>
      <c r="R55" s="107"/>
      <c r="S55" s="68">
        <f t="shared" si="30"/>
        <v>35.8974358974359</v>
      </c>
      <c r="T55" s="69"/>
      <c r="U55" s="57"/>
      <c r="V55" s="57"/>
      <c r="W55" s="48"/>
      <c r="X55" s="48"/>
      <c r="Y55" s="48"/>
      <c r="Z55" s="48"/>
      <c r="AA55" s="48"/>
      <c r="AB55" s="48"/>
      <c r="AC55" s="49"/>
      <c r="AD55" s="49"/>
      <c r="AE55" s="49"/>
    </row>
    <row r="56" spans="1:31" ht="45">
      <c r="A56" s="44"/>
      <c r="B56" s="44"/>
      <c r="C56" s="99" t="s">
        <v>159</v>
      </c>
      <c r="D56" s="62">
        <f>COUNTIF(X6:X44,"A")</f>
        <v>0</v>
      </c>
      <c r="E56" s="63">
        <f t="shared" si="24"/>
      </c>
      <c r="F56" s="62">
        <f>COUNTIF(X6:X44,"B")</f>
        <v>10</v>
      </c>
      <c r="G56" s="62">
        <f t="shared" si="25"/>
        <v>25.64102564102564</v>
      </c>
      <c r="H56" s="62">
        <f>COUNTIF(X6:X44,"C")</f>
        <v>10</v>
      </c>
      <c r="I56" s="62">
        <f t="shared" si="26"/>
        <v>25.64102564102564</v>
      </c>
      <c r="J56" s="109">
        <f t="shared" si="22"/>
        <v>20</v>
      </c>
      <c r="K56" s="109"/>
      <c r="L56" s="62">
        <f t="shared" si="27"/>
        <v>51.28205128205128</v>
      </c>
      <c r="M56" s="62">
        <f>COUNTIF(X6:X44,"D")</f>
        <v>16</v>
      </c>
      <c r="N56" s="66">
        <f t="shared" si="28"/>
        <v>41.02564102564102</v>
      </c>
      <c r="O56" s="62">
        <f>COUNTIF(X6:X44,"E")</f>
        <v>3</v>
      </c>
      <c r="P56" s="67">
        <f t="shared" si="29"/>
        <v>4.03448275862069</v>
      </c>
      <c r="Q56" s="106">
        <f t="shared" si="23"/>
        <v>19</v>
      </c>
      <c r="R56" s="107"/>
      <c r="S56" s="68">
        <f t="shared" si="30"/>
        <v>48.717948717948715</v>
      </c>
      <c r="T56" s="69"/>
      <c r="U56" s="57"/>
      <c r="V56" s="48"/>
      <c r="W56" s="48"/>
      <c r="X56" s="48"/>
      <c r="Y56" s="48"/>
      <c r="Z56" s="48"/>
      <c r="AA56" s="48"/>
      <c r="AB56" s="48"/>
      <c r="AC56" s="49"/>
      <c r="AD56" s="49"/>
      <c r="AE56" s="49"/>
    </row>
    <row r="57" spans="1:31" ht="42.75" customHeight="1">
      <c r="A57" s="44"/>
      <c r="B57" s="44"/>
      <c r="C57" s="99" t="s">
        <v>160</v>
      </c>
      <c r="D57" s="62">
        <f>COUNTIF(V6:V44,"A")</f>
        <v>17</v>
      </c>
      <c r="E57" s="63">
        <f t="shared" si="24"/>
        <v>43.58974358974359</v>
      </c>
      <c r="F57" s="62">
        <f>COUNTIF(V6:V44,"B")</f>
        <v>11</v>
      </c>
      <c r="G57" s="62">
        <f t="shared" si="25"/>
        <v>28.205128205128204</v>
      </c>
      <c r="H57" s="62">
        <f>COUNTIF(V6:V44,"C")</f>
        <v>11</v>
      </c>
      <c r="I57" s="62">
        <f t="shared" si="26"/>
        <v>28.205128205128204</v>
      </c>
      <c r="J57" s="109">
        <f t="shared" si="22"/>
        <v>39</v>
      </c>
      <c r="K57" s="109"/>
      <c r="L57" s="62">
        <f t="shared" si="27"/>
        <v>100</v>
      </c>
      <c r="M57" s="62">
        <f>COUNTIF(V6:V44,"D")</f>
        <v>0</v>
      </c>
      <c r="N57" s="66">
        <f t="shared" si="28"/>
      </c>
      <c r="O57" s="62">
        <f>COUNTIF(V6:V44,"E")</f>
        <v>0</v>
      </c>
      <c r="P57" s="67">
        <f t="shared" si="29"/>
      </c>
      <c r="Q57" s="106">
        <f t="shared" si="23"/>
        <v>0</v>
      </c>
      <c r="R57" s="107"/>
      <c r="S57" s="68">
        <f t="shared" si="30"/>
      </c>
      <c r="T57" s="69"/>
      <c r="U57" s="57"/>
      <c r="V57" s="48"/>
      <c r="W57" s="48"/>
      <c r="X57" s="48"/>
      <c r="Y57" s="48"/>
      <c r="Z57" s="48"/>
      <c r="AA57" s="48"/>
      <c r="AB57" s="48"/>
      <c r="AC57" s="49"/>
      <c r="AD57" s="49"/>
      <c r="AE57" s="49"/>
    </row>
    <row r="58" spans="3:31" ht="18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/>
      <c r="T58" s="48"/>
      <c r="U58" s="48"/>
      <c r="V58" s="48"/>
      <c r="W58" s="48"/>
      <c r="X58" s="48"/>
      <c r="Y58" s="48"/>
      <c r="Z58" s="48"/>
      <c r="AA58" s="48"/>
      <c r="AB58" s="48"/>
      <c r="AC58" s="49"/>
      <c r="AD58" s="49"/>
      <c r="AE58" s="49"/>
    </row>
    <row r="60" spans="3:13" ht="12.75">
      <c r="C60" s="108" t="s">
        <v>153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</sheetData>
  <mergeCells count="39">
    <mergeCell ref="C60:M60"/>
    <mergeCell ref="Q48:R48"/>
    <mergeCell ref="Y48:AC48"/>
    <mergeCell ref="Y49:AC49"/>
    <mergeCell ref="Y50:AC50"/>
    <mergeCell ref="Q49:R49"/>
    <mergeCell ref="Q50:R50"/>
    <mergeCell ref="Q51:R51"/>
    <mergeCell ref="Q52:R52"/>
    <mergeCell ref="Q56:R56"/>
    <mergeCell ref="AO4:AO5"/>
    <mergeCell ref="AP4:AP5"/>
    <mergeCell ref="AQ4:AQ5"/>
    <mergeCell ref="F46:R46"/>
    <mergeCell ref="AE4:AE5"/>
    <mergeCell ref="AL4:AL5"/>
    <mergeCell ref="AM4:AM5"/>
    <mergeCell ref="W4:X4"/>
    <mergeCell ref="Y4:Z4"/>
    <mergeCell ref="AN4:AN5"/>
    <mergeCell ref="A4:A5"/>
    <mergeCell ref="B4:B5"/>
    <mergeCell ref="C4:C5"/>
    <mergeCell ref="Q4:T4"/>
    <mergeCell ref="D4:H4"/>
    <mergeCell ref="I4:M4"/>
    <mergeCell ref="N4:P4"/>
    <mergeCell ref="AD4:AD5"/>
    <mergeCell ref="AA4:AA5"/>
    <mergeCell ref="AB4:AB5"/>
    <mergeCell ref="U4:V4"/>
    <mergeCell ref="AC4:AC5"/>
    <mergeCell ref="J57:K57"/>
    <mergeCell ref="Q57:R57"/>
    <mergeCell ref="Y51:AC51"/>
    <mergeCell ref="Q53:R53"/>
    <mergeCell ref="Q54:R54"/>
    <mergeCell ref="Q55:R55"/>
    <mergeCell ref="J56:K56"/>
  </mergeCells>
  <conditionalFormatting sqref="AF4:AF5 U58:U65536 W45:W65536 U45:U48 G58:G65536 L58:L65536 J58:J65536 O58:O65536 J45 L47:L48 J47:J48 L45 G47:G48 O47 N48 G45 O45 Y45:Y48 Y50 Y52:Y65536 Y1:Y5 U1:U5 W1:W5 J5 L5 L1:L3 O1:O3 O5 J1:J3 G1:G3 G5">
    <cfRule type="cellIs" priority="1" dxfId="0" operator="lessThan" stopIfTrue="1">
      <formula>40</formula>
    </cfRule>
  </conditionalFormatting>
  <conditionalFormatting sqref="D49:O57 S49:U57">
    <cfRule type="cellIs" priority="2" dxfId="1" operator="lessThan" stopIfTrue="1">
      <formula>40</formula>
    </cfRule>
  </conditionalFormatting>
  <conditionalFormatting sqref="S62:S65536">
    <cfRule type="cellIs" priority="3" dxfId="2" operator="lessThan" stopIfTrue="1">
      <formula>40</formula>
    </cfRule>
  </conditionalFormatting>
  <conditionalFormatting sqref="S45:S48 S58:S61 P48">
    <cfRule type="cellIs" priority="4" dxfId="3" operator="lessThan" stopIfTrue="1">
      <formula>40</formula>
    </cfRule>
  </conditionalFormatting>
  <conditionalFormatting sqref="P49:P57">
    <cfRule type="cellIs" priority="5" dxfId="4" operator="lessThan" stopIfTrue="1">
      <formula>40</formula>
    </cfRule>
  </conditionalFormatting>
  <conditionalFormatting sqref="L6:L44 G6:G44 J6:J44">
    <cfRule type="cellIs" priority="6" dxfId="5" operator="lessThan" stopIfTrue="1">
      <formula>40</formula>
    </cfRule>
  </conditionalFormatting>
  <conditionalFormatting sqref="S1:S3">
    <cfRule type="cellIs" priority="7" dxfId="6" operator="lessThan" stopIfTrue="1">
      <formula>40</formula>
    </cfRule>
  </conditionalFormatting>
  <conditionalFormatting sqref="E6:E44 O6:O44">
    <cfRule type="cellIs" priority="8" dxfId="7" operator="lessThan" stopIfTrue="1">
      <formula>40</formula>
    </cfRule>
  </conditionalFormatting>
  <conditionalFormatting sqref="W6:W44">
    <cfRule type="cellIs" priority="9" dxfId="8" operator="lessThan" stopIfTrue="1">
      <formula>40</formula>
    </cfRule>
  </conditionalFormatting>
  <conditionalFormatting sqref="R6:R44">
    <cfRule type="cellIs" priority="10" dxfId="2" operator="lessThan" stopIfTrue="1">
      <formula>20</formula>
    </cfRule>
  </conditionalFormatting>
  <printOptions/>
  <pageMargins left="0.17" right="0.18" top="0.32" bottom="0.55" header="0" footer="0"/>
  <pageSetup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SJK Beratok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Sung Kau</dc:creator>
  <cp:keywords/>
  <dc:description/>
  <cp:lastModifiedBy>user9</cp:lastModifiedBy>
  <cp:lastPrinted>2005-06-15T10:11:43Z</cp:lastPrinted>
  <dcterms:created xsi:type="dcterms:W3CDTF">2005-01-23T07:16:15Z</dcterms:created>
  <dcterms:modified xsi:type="dcterms:W3CDTF">2005-06-26T08:45:21Z</dcterms:modified>
  <cp:category/>
  <cp:version/>
  <cp:contentType/>
  <cp:contentStatus/>
</cp:coreProperties>
</file>